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/>
  </bookViews>
  <sheets>
    <sheet name="Sheet" sheetId="1" r:id="rId1"/>
  </sheets>
  <calcPr calcId="144525" refMode="R1C1"/>
</workbook>
</file>

<file path=xl/sharedStrings.xml><?xml version="1.0" encoding="utf-8"?>
<sst xmlns="http://schemas.openxmlformats.org/spreadsheetml/2006/main" count="65">
  <si>
    <r>
      <rPr>
        <sz val="12"/>
        <color rgb="FFFFFFFF"/>
        <rFont val="Times New Roman"/>
        <charset val="204"/>
      </rPr>
      <t>П</t>
    </r>
    <r>
      <rPr>
        <sz val="12"/>
        <rFont val="Times New Roman"/>
        <charset val="204"/>
      </rPr>
      <t>ПРИЛОЖЕНИЕ №1 к ИЗВЕЩЕНИЮ</t>
    </r>
  </si>
  <si>
    <t xml:space="preserve">
</t>
  </si>
  <si>
    <t>Используемый метод определения НМЦК с обоснованием: Для расчета цены контракта используется метод сопоставимых рыночных цен (анализ рынка). Расчет производился на основании приказа Министерства экономического развития Российской Федерации от 02.10.2013 № 567 «Об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исполнителем)».</t>
  </si>
  <si>
    <t>Покупка продовольственных товаров (данные из ЕИС, извещение № 32110324121, 0356100005821000039, 0156600016921000230)</t>
  </si>
  <si>
    <t>предмет контракта</t>
  </si>
  <si>
    <t>№ п/п</t>
  </si>
  <si>
    <t>Наименование товара</t>
  </si>
  <si>
    <t>Наименование источника информации</t>
  </si>
  <si>
    <t>Кол-во</t>
  </si>
  <si>
    <t>Ед. изм.</t>
  </si>
  <si>
    <t>Источник1</t>
  </si>
  <si>
    <t>Источник2</t>
  </si>
  <si>
    <t>Источник3</t>
  </si>
  <si>
    <t>Источник4</t>
  </si>
  <si>
    <t>Источник5</t>
  </si>
  <si>
    <t>Ср. ар. цена за ед. изм., руб.
 &lt;ц&gt;</t>
  </si>
  <si>
    <t>Цена с учетом понижающего коэфф. в соответствии с выделенным лимитом финанс.</t>
  </si>
  <si>
    <t xml:space="preserve">Ср. кв. откл. </t>
  </si>
  <si>
    <t>Коэфф. вариации</t>
  </si>
  <si>
    <t>Н(М)ЦК, руб.</t>
  </si>
  <si>
    <t>Цена за ед. изм. с округлением (руб.)</t>
  </si>
  <si>
    <t>Н(М)ЦК, ЦКЕП контракта с учетом округления цены за ед. изм. (руб.)</t>
  </si>
  <si>
    <t>Н(М)ЦК, ЦКЕП контракта с учетом лимита финансир. (руб.)</t>
  </si>
  <si>
    <t>Цена за ед. с НДС, руб. / ссылка на контракт 44-ФЗ</t>
  </si>
  <si>
    <t>Пшено</t>
  </si>
  <si>
    <t>данные из ЕИС, извещение № 0156600016921000230</t>
  </si>
  <si>
    <t>КГ</t>
  </si>
  <si>
    <t>Геркулес</t>
  </si>
  <si>
    <t>данные из ЕИС, извещение №  32110324121</t>
  </si>
  <si>
    <t>Крупа ячневая</t>
  </si>
  <si>
    <t>Крупа манная</t>
  </si>
  <si>
    <t>Крупа кукурузгая</t>
  </si>
  <si>
    <t>данные из ЕИС</t>
  </si>
  <si>
    <t>Крупа пшеничная</t>
  </si>
  <si>
    <t xml:space="preserve">Крупа рисовая </t>
  </si>
  <si>
    <t>Крупа гречневая ядрица</t>
  </si>
  <si>
    <t>Горох колотый</t>
  </si>
  <si>
    <t>Мука пшеничная в/с</t>
  </si>
  <si>
    <t>Макаронные изделия</t>
  </si>
  <si>
    <t>Дрожжи прессованные (пачка 100 гр.)</t>
  </si>
  <si>
    <t>ПАЧ</t>
  </si>
  <si>
    <t>Повидло  фруктовое</t>
  </si>
  <si>
    <t>Соль йодированная</t>
  </si>
  <si>
    <t>Пряники</t>
  </si>
  <si>
    <t>коммерческое предложение</t>
  </si>
  <si>
    <t>Сахарный песок</t>
  </si>
  <si>
    <t>Горошек зеленый консервированный                     (ж/б 420 гр)</t>
  </si>
  <si>
    <t>Вафли</t>
  </si>
  <si>
    <t>Кисель сухой                              (фруктово-ягодный)</t>
  </si>
  <si>
    <t>Кофейный напиток не растворимый</t>
  </si>
  <si>
    <t>Печенье сахарное</t>
  </si>
  <si>
    <t>Чай черный байховый листовой (пачка 100 гр)</t>
  </si>
  <si>
    <t>Томатная паста</t>
  </si>
  <si>
    <t>данные из ЕИС, извещение № 0356100005821000039</t>
  </si>
  <si>
    <t>Какао-порошок                          (пачка 100гр)</t>
  </si>
  <si>
    <t>ШТ</t>
  </si>
  <si>
    <t xml:space="preserve">Масло подсолнечное рафинированное </t>
  </si>
  <si>
    <t>Л; ДМ3</t>
  </si>
  <si>
    <t>Сок в ассортименте</t>
  </si>
  <si>
    <t>Икра кабачковая Solvita стерилизованная           (банка 0,48 гр)</t>
  </si>
  <si>
    <t>Огурцы консервированные</t>
  </si>
  <si>
    <t>Консервы рыбные "Сайра"</t>
  </si>
  <si>
    <t>Молоко сгущенное</t>
  </si>
  <si>
    <t>ВСЕГО</t>
  </si>
  <si>
    <t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</si>
</sst>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b/>
      <sz val="12"/>
      <color rgb="FFFFFFFF"/>
      <name val="Times New Roman"/>
      <charset val="204"/>
    </font>
    <font>
      <sz val="12"/>
      <color rgb="FFFFFFFF"/>
      <name val="Times New Roman"/>
      <charset val="204"/>
    </font>
    <font>
      <sz val="9.75"/>
      <color rgb="FF000000"/>
      <name val="Times New Roman"/>
      <charset val="204"/>
    </font>
    <font>
      <b/>
      <sz val="9.75"/>
      <color rgb="FF000000"/>
      <name val="Times New Roman"/>
      <charset val="204"/>
    </font>
    <font>
      <sz val="11"/>
      <color theme="1"/>
      <name val="Times New Roman"/>
      <charset val="204"/>
    </font>
    <font>
      <u/>
      <sz val="8"/>
      <color rgb="FF5D7C91"/>
      <name val="Times New Roman"/>
      <charset val="204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2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9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3" fillId="3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30</xdr:col>
      <xdr:colOff>0</xdr:colOff>
      <xdr:row>11</xdr:row>
      <xdr:rowOff>28575</xdr:rowOff>
    </xdr:from>
    <xdr:to>
      <xdr:col>31</xdr:col>
      <xdr:colOff>0</xdr:colOff>
      <xdr:row>16</xdr:row>
      <xdr:rowOff>28575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8862060" y="2743200"/>
          <a:ext cx="830580" cy="581025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36</xdr:col>
      <xdr:colOff>0</xdr:colOff>
      <xdr:row>15</xdr:row>
      <xdr:rowOff>0</xdr:rowOff>
    </xdr:to>
    <xdr:pic>
      <xdr:nvPicPr>
        <xdr:cNvPr id="3" name="Picture 2"/>
        <xdr:cNvPicPr/>
      </xdr:nvPicPr>
      <xdr:blipFill>
        <a:blip r:embed="rId2" cstate="print"/>
        <a:stretch>
          <a:fillRect/>
        </a:stretch>
      </xdr:blipFill>
      <xdr:spPr>
        <a:xfrm>
          <a:off x="10386060" y="2714625"/>
          <a:ext cx="1264920" cy="57150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33</xdr:col>
      <xdr:colOff>0</xdr:colOff>
      <xdr:row>14</xdr:row>
      <xdr:rowOff>0</xdr:rowOff>
    </xdr:to>
    <xdr:pic>
      <xdr:nvPicPr>
        <xdr:cNvPr id="4" name="Picture 3"/>
        <xdr:cNvPicPr/>
      </xdr:nvPicPr>
      <xdr:blipFill>
        <a:blip r:embed="rId3" cstate="print"/>
        <a:stretch>
          <a:fillRect/>
        </a:stretch>
      </xdr:blipFill>
      <xdr:spPr>
        <a:xfrm>
          <a:off x="9700260" y="2800350"/>
          <a:ext cx="678180" cy="2762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30</xdr:col>
      <xdr:colOff>809625</xdr:colOff>
      <xdr:row>6</xdr:row>
      <xdr:rowOff>9525</xdr:rowOff>
    </xdr:to>
    <xdr:cxnSp>
      <xdr:nvCxnSpPr>
        <xdr:cNvPr id="5" name="Straight Connector 4"/>
        <xdr:cNvCxnSpPr/>
      </xdr:nvCxnSpPr>
      <xdr:spPr>
        <a:xfrm>
          <a:off x="266700" y="1762125"/>
          <a:ext cx="9404985" cy="0"/>
        </a:xfrm>
        <a:prstGeom prst="line">
          <a:avLst/>
        </a:prstGeom>
        <a:ln w="9525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AM79"/>
  <sheetViews>
    <sheetView showGridLines="0" tabSelected="1" workbookViewId="0">
      <selection activeCell="W24" sqref="W23:Y24"/>
    </sheetView>
  </sheetViews>
  <sheetFormatPr defaultColWidth="9" defaultRowHeight="14.4"/>
  <cols>
    <col min="1" max="1" width="3.88888888888889" customWidth="1"/>
    <col min="2" max="2" width="0.333333333333333" customWidth="1"/>
    <col min="3" max="3" width="19.4444444444444" customWidth="1"/>
    <col min="4" max="4" width="13" customWidth="1"/>
    <col min="5" max="5" width="11.1111111111111" customWidth="1"/>
    <col min="6" max="6" width="3.88888888888889" customWidth="1"/>
    <col min="7" max="7" width="2" customWidth="1"/>
    <col min="8" max="9" width="0.888888888888889" customWidth="1"/>
    <col min="10" max="10" width="0.666666666666667" customWidth="1"/>
    <col min="11" max="11" width="2.55555555555556" customWidth="1"/>
    <col min="12" max="12" width="3.66666666666667" customWidth="1"/>
    <col min="13" max="13" width="0.555555555555556" customWidth="1"/>
    <col min="14" max="14" width="0.888888888888889" customWidth="1"/>
    <col min="15" max="15" width="1" customWidth="1"/>
    <col min="16" max="16" width="0.666666666666667" customWidth="1"/>
    <col min="17" max="17" width="6.88888888888889" customWidth="1"/>
    <col min="18" max="18" width="2.66666666666667" customWidth="1"/>
    <col min="19" max="19" width="1.66666666666667" customWidth="1"/>
    <col min="20" max="20" width="2.44444444444444" customWidth="1"/>
    <col min="21" max="21" width="5.33333333333333" customWidth="1"/>
    <col min="22" max="22" width="0.888888888888889" customWidth="1"/>
    <col min="23" max="23" width="0.666666666666667" customWidth="1"/>
    <col min="24" max="24" width="6.88888888888889" customWidth="1"/>
    <col min="25" max="25" width="2.66666666666667" customWidth="1"/>
    <col min="26" max="26" width="0.666666666666667" customWidth="1"/>
    <col min="27" max="27" width="9.55555555555556" customWidth="1"/>
    <col min="28" max="28" width="9.33333333333333" customWidth="1"/>
    <col min="29" max="29" width="14" customWidth="1"/>
    <col min="30" max="30" width="0.111111111111111" customWidth="1"/>
    <col min="31" max="31" width="12.1111111111111" customWidth="1"/>
    <col min="32" max="32" width="0.111111111111111" customWidth="1"/>
    <col min="33" max="33" width="9.88888888888889" customWidth="1"/>
    <col min="34" max="34" width="0.111111111111111" customWidth="1"/>
    <col min="35" max="35" width="18.1111111111111" customWidth="1"/>
    <col min="36" max="36" width="0.333333333333333" customWidth="1"/>
    <col min="37" max="37" width="8.88888888888889" customWidth="1"/>
    <col min="38" max="38" width="10.4444444444444" customWidth="1"/>
    <col min="39" max="39" width="10.5555555555556" customWidth="1"/>
  </cols>
  <sheetData>
    <row r="1" ht="15" customHeight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6.5" customHeight="1" spans="1:3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ht="0.75" customHeight="1" spans="1:3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ht="39" customHeight="1" spans="1:39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ht="48.75" customHeight="1" spans="1:39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ht="18" customHeight="1" spans="3:31">
      <c r="C6" s="6" t="s">
        <v>3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ht="1.5" customHeight="1" spans="2:3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ht="16.5" customHeight="1" spans="17:23">
      <c r="Q8" s="20" t="s">
        <v>4</v>
      </c>
      <c r="R8" s="20"/>
      <c r="S8" s="20"/>
      <c r="T8" s="20"/>
      <c r="U8" s="20"/>
      <c r="V8" s="20"/>
      <c r="W8" s="20"/>
    </row>
    <row r="9" ht="6" customHeight="1"/>
    <row r="10" ht="51" customHeight="1" spans="1:39">
      <c r="A10" s="9" t="s">
        <v>5</v>
      </c>
      <c r="B10" s="9"/>
      <c r="C10" s="9" t="s">
        <v>6</v>
      </c>
      <c r="D10" s="10" t="s">
        <v>7</v>
      </c>
      <c r="E10" s="9" t="s">
        <v>8</v>
      </c>
      <c r="F10" s="9" t="s">
        <v>9</v>
      </c>
      <c r="G10" s="9"/>
      <c r="H10" s="9"/>
      <c r="I10" s="9" t="s">
        <v>10</v>
      </c>
      <c r="J10" s="9"/>
      <c r="K10" s="9"/>
      <c r="L10" s="9"/>
      <c r="M10" s="9"/>
      <c r="N10" s="9"/>
      <c r="O10" s="9"/>
      <c r="P10" s="9" t="s">
        <v>11</v>
      </c>
      <c r="Q10" s="9"/>
      <c r="R10" s="9"/>
      <c r="S10" s="9" t="s">
        <v>12</v>
      </c>
      <c r="T10" s="9"/>
      <c r="U10" s="9"/>
      <c r="V10" s="9"/>
      <c r="W10" s="9" t="s">
        <v>13</v>
      </c>
      <c r="X10" s="9"/>
      <c r="Y10" s="9"/>
      <c r="Z10" s="9" t="s">
        <v>14</v>
      </c>
      <c r="AA10" s="9"/>
      <c r="AB10" s="9" t="s">
        <v>15</v>
      </c>
      <c r="AC10" s="9" t="s">
        <v>16</v>
      </c>
      <c r="AD10" s="21" t="s">
        <v>17</v>
      </c>
      <c r="AE10" s="21"/>
      <c r="AF10" s="21" t="s">
        <v>18</v>
      </c>
      <c r="AG10" s="21"/>
      <c r="AH10" s="21" t="s">
        <v>19</v>
      </c>
      <c r="AI10" s="21"/>
      <c r="AJ10" s="21"/>
      <c r="AK10" s="9" t="s">
        <v>20</v>
      </c>
      <c r="AL10" s="9" t="s">
        <v>21</v>
      </c>
      <c r="AM10" s="9" t="s">
        <v>22</v>
      </c>
    </row>
    <row r="11" ht="0.75" customHeight="1" spans="1:39">
      <c r="A11" s="9"/>
      <c r="B11" s="9"/>
      <c r="C11" s="9"/>
      <c r="D11" s="11"/>
      <c r="E11" s="9"/>
      <c r="F11" s="9"/>
      <c r="G11" s="9"/>
      <c r="H11" s="9"/>
      <c r="I11" s="9" t="s">
        <v>23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2"/>
      <c r="AE11" s="23"/>
      <c r="AF11" s="21"/>
      <c r="AG11" s="21"/>
      <c r="AH11" s="22"/>
      <c r="AI11" s="23"/>
      <c r="AJ11" s="23"/>
      <c r="AK11" s="9"/>
      <c r="AL11" s="9"/>
      <c r="AM11" s="9"/>
    </row>
    <row r="12" ht="6" customHeight="1" spans="1:39">
      <c r="A12" s="9"/>
      <c r="B12" s="9"/>
      <c r="C12" s="9"/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4"/>
      <c r="AE12" s="8"/>
      <c r="AF12" s="21"/>
      <c r="AG12" s="21"/>
      <c r="AH12" s="22"/>
      <c r="AI12" s="8"/>
      <c r="AJ12" s="8"/>
      <c r="AK12" s="9"/>
      <c r="AL12" s="9"/>
      <c r="AM12" s="9"/>
    </row>
    <row r="13" ht="0.75" customHeight="1" spans="1:39">
      <c r="A13" s="9"/>
      <c r="B13" s="9"/>
      <c r="C13" s="9"/>
      <c r="D13" s="1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4"/>
      <c r="AE13" s="8"/>
      <c r="AF13" s="22"/>
      <c r="AG13" s="23"/>
      <c r="AH13" s="22"/>
      <c r="AI13" s="8"/>
      <c r="AJ13" s="8"/>
      <c r="AK13" s="9"/>
      <c r="AL13" s="9"/>
      <c r="AM13" s="9"/>
    </row>
    <row r="14" ht="21.75" customHeight="1" spans="1:39">
      <c r="A14" s="9"/>
      <c r="B14" s="9"/>
      <c r="C14" s="9"/>
      <c r="D14" s="1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4"/>
      <c r="AE14" s="8"/>
      <c r="AF14" s="22"/>
      <c r="AG14" s="8"/>
      <c r="AH14" s="22"/>
      <c r="AI14" s="8"/>
      <c r="AJ14" s="8"/>
      <c r="AK14" s="9"/>
      <c r="AL14" s="9"/>
      <c r="AM14" s="9"/>
    </row>
    <row r="15" ht="16.5" customHeight="1" spans="1:39">
      <c r="A15" s="9"/>
      <c r="B15" s="9"/>
      <c r="C15" s="9"/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24"/>
      <c r="AE15" s="8"/>
      <c r="AF15" s="24"/>
      <c r="AG15" s="25"/>
      <c r="AH15" s="22"/>
      <c r="AI15" s="8"/>
      <c r="AJ15" s="8"/>
      <c r="AK15" s="9"/>
      <c r="AL15" s="9"/>
      <c r="AM15" s="9"/>
    </row>
    <row r="16" ht="0.75" customHeight="1" spans="1:3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4"/>
      <c r="AE16" s="8"/>
      <c r="AF16" s="24"/>
      <c r="AG16" s="25"/>
      <c r="AH16" s="24"/>
      <c r="AI16" s="25"/>
      <c r="AJ16" s="25"/>
      <c r="AK16" s="9"/>
      <c r="AL16" s="9"/>
      <c r="AM16" s="9"/>
    </row>
    <row r="17" ht="21.75" customHeight="1" spans="1:39">
      <c r="A17" s="9">
        <v>1</v>
      </c>
      <c r="B17" s="9"/>
      <c r="C17" s="13" t="s">
        <v>24</v>
      </c>
      <c r="D17" s="14" t="s">
        <v>25</v>
      </c>
      <c r="E17" s="15">
        <v>60</v>
      </c>
      <c r="F17" s="13" t="s">
        <v>26</v>
      </c>
      <c r="G17" s="13"/>
      <c r="H17" s="13"/>
      <c r="I17" s="18">
        <v>36</v>
      </c>
      <c r="J17" s="18"/>
      <c r="K17" s="18"/>
      <c r="L17" s="18"/>
      <c r="M17" s="18"/>
      <c r="N17" s="18"/>
      <c r="O17" s="18"/>
      <c r="P17" s="18">
        <v>34</v>
      </c>
      <c r="Q17" s="18"/>
      <c r="R17" s="18"/>
      <c r="S17" s="18">
        <v>48</v>
      </c>
      <c r="T17" s="18"/>
      <c r="U17" s="18"/>
      <c r="V17" s="18"/>
      <c r="W17" s="18"/>
      <c r="X17" s="18"/>
      <c r="Y17" s="18"/>
      <c r="Z17" s="18"/>
      <c r="AA17" s="18"/>
      <c r="AB17" s="18">
        <f>ROUNDDOWN(AVERAGE(I17,P17,S17),2)</f>
        <v>39.33</v>
      </c>
      <c r="AC17" s="18"/>
      <c r="AD17" s="18">
        <f>STDEV(I17,P17,S17)</f>
        <v>7.57187779440037</v>
      </c>
      <c r="AE17" s="18"/>
      <c r="AF17" s="18">
        <f>AD17/AB17*100</f>
        <v>19.2521683051116</v>
      </c>
      <c r="AG17" s="18"/>
      <c r="AH17" s="18">
        <f>AB17*E17</f>
        <v>2359.8</v>
      </c>
      <c r="AI17" s="18"/>
      <c r="AJ17" s="18"/>
      <c r="AK17" s="18">
        <f>ROUNDDOWN(AB17,2)</f>
        <v>39.33</v>
      </c>
      <c r="AL17" s="18">
        <f>AK17*E17</f>
        <v>2359.8</v>
      </c>
      <c r="AM17" s="15">
        <f>E17*AB17</f>
        <v>2359.8</v>
      </c>
    </row>
    <row r="18" ht="28.5" customHeight="1" spans="1:39">
      <c r="A18" s="9"/>
      <c r="B18" s="9"/>
      <c r="C18" s="13"/>
      <c r="D18" s="16"/>
      <c r="E18" s="15"/>
      <c r="F18" s="13"/>
      <c r="G18" s="13"/>
      <c r="H18" s="13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5"/>
    </row>
    <row r="19" ht="21" customHeight="1" spans="1:39">
      <c r="A19" s="9">
        <v>2</v>
      </c>
      <c r="B19" s="9"/>
      <c r="C19" s="13" t="s">
        <v>27</v>
      </c>
      <c r="D19" s="14" t="s">
        <v>28</v>
      </c>
      <c r="E19" s="15">
        <v>60</v>
      </c>
      <c r="F19" s="13" t="s">
        <v>26</v>
      </c>
      <c r="G19" s="13"/>
      <c r="H19" s="13"/>
      <c r="I19" s="18">
        <v>39.6</v>
      </c>
      <c r="J19" s="18"/>
      <c r="K19" s="18"/>
      <c r="L19" s="18"/>
      <c r="M19" s="18"/>
      <c r="N19" s="18"/>
      <c r="O19" s="18"/>
      <c r="P19" s="18">
        <v>42.77</v>
      </c>
      <c r="Q19" s="18"/>
      <c r="R19" s="18"/>
      <c r="S19" s="18">
        <v>41.58</v>
      </c>
      <c r="T19" s="18"/>
      <c r="U19" s="18"/>
      <c r="V19" s="18"/>
      <c r="W19" s="18"/>
      <c r="X19" s="18"/>
      <c r="Y19" s="18"/>
      <c r="Z19" s="18"/>
      <c r="AA19" s="18"/>
      <c r="AB19" s="18">
        <f t="shared" ref="AB19" si="0">ROUNDDOWN(AVERAGE(I19,P19,S19),2)</f>
        <v>41.31</v>
      </c>
      <c r="AC19" s="18"/>
      <c r="AD19" s="18">
        <f>STDEV(I19,P19,S19,W19,Z19)</f>
        <v>1.60132237020949</v>
      </c>
      <c r="AE19" s="18"/>
      <c r="AF19" s="18">
        <f>AD19/AB19*100</f>
        <v>3.87635528978332</v>
      </c>
      <c r="AG19" s="18"/>
      <c r="AH19" s="18">
        <f>AB19*E19</f>
        <v>2478.6</v>
      </c>
      <c r="AI19" s="18"/>
      <c r="AJ19" s="18"/>
      <c r="AK19" s="18">
        <f>ROUNDDOWN(AB19,2)</f>
        <v>41.31</v>
      </c>
      <c r="AL19" s="18">
        <f>AK19*E19</f>
        <v>2478.6</v>
      </c>
      <c r="AM19" s="15">
        <f t="shared" ref="AM19" si="1">E19*AB19</f>
        <v>2478.6</v>
      </c>
    </row>
    <row r="20" ht="28.5" customHeight="1" spans="1:39">
      <c r="A20" s="9"/>
      <c r="B20" s="9"/>
      <c r="C20" s="13"/>
      <c r="D20" s="16"/>
      <c r="E20" s="15"/>
      <c r="F20" s="13"/>
      <c r="G20" s="13"/>
      <c r="H20" s="13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5"/>
    </row>
    <row r="21" ht="21.75" customHeight="1" spans="1:39">
      <c r="A21" s="9">
        <v>3</v>
      </c>
      <c r="B21" s="9"/>
      <c r="C21" s="13" t="s">
        <v>29</v>
      </c>
      <c r="D21" s="14" t="s">
        <v>28</v>
      </c>
      <c r="E21" s="15">
        <v>55</v>
      </c>
      <c r="F21" s="13" t="s">
        <v>26</v>
      </c>
      <c r="G21" s="13"/>
      <c r="H21" s="13"/>
      <c r="I21" s="18">
        <v>33.6</v>
      </c>
      <c r="J21" s="18"/>
      <c r="K21" s="18"/>
      <c r="L21" s="18"/>
      <c r="M21" s="18"/>
      <c r="N21" s="18"/>
      <c r="O21" s="18"/>
      <c r="P21" s="18">
        <v>36.29</v>
      </c>
      <c r="Q21" s="18"/>
      <c r="R21" s="18"/>
      <c r="S21" s="18">
        <v>35.28</v>
      </c>
      <c r="T21" s="18"/>
      <c r="U21" s="18"/>
      <c r="V21" s="18"/>
      <c r="W21" s="18"/>
      <c r="X21" s="18"/>
      <c r="Y21" s="18"/>
      <c r="Z21" s="18"/>
      <c r="AA21" s="18"/>
      <c r="AB21" s="18">
        <f t="shared" ref="AB21" si="2">ROUNDDOWN(AVERAGE(I21,P21,S21),2)</f>
        <v>35.05</v>
      </c>
      <c r="AC21" s="18"/>
      <c r="AD21" s="18">
        <f>STDEV(I21,P21)</f>
        <v>1.90211724139181</v>
      </c>
      <c r="AE21" s="18"/>
      <c r="AF21" s="18">
        <f>AD21/AB21*100</f>
        <v>5.42686802108933</v>
      </c>
      <c r="AG21" s="18"/>
      <c r="AH21" s="18">
        <f>AB21*E21</f>
        <v>1927.75</v>
      </c>
      <c r="AI21" s="18"/>
      <c r="AJ21" s="18"/>
      <c r="AK21" s="18">
        <f>ROUNDDOWN(AB21,2)</f>
        <v>35.05</v>
      </c>
      <c r="AL21" s="18">
        <f>AK21*E21</f>
        <v>1927.75</v>
      </c>
      <c r="AM21" s="15">
        <f t="shared" ref="AM21" si="3">E21*AB21</f>
        <v>1927.75</v>
      </c>
    </row>
    <row r="22" ht="27.75" customHeight="1" spans="1:39">
      <c r="A22" s="9"/>
      <c r="B22" s="9"/>
      <c r="C22" s="13"/>
      <c r="D22" s="16"/>
      <c r="E22" s="15"/>
      <c r="F22" s="13"/>
      <c r="G22" s="13"/>
      <c r="H22" s="13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5"/>
    </row>
    <row r="23" ht="21.75" customHeight="1" spans="1:39">
      <c r="A23" s="9">
        <v>4</v>
      </c>
      <c r="B23" s="9"/>
      <c r="C23" s="13" t="s">
        <v>30</v>
      </c>
      <c r="D23" s="14" t="s">
        <v>28</v>
      </c>
      <c r="E23" s="15">
        <v>135</v>
      </c>
      <c r="F23" s="13" t="s">
        <v>26</v>
      </c>
      <c r="G23" s="13"/>
      <c r="H23" s="13"/>
      <c r="I23" s="18">
        <v>45.6</v>
      </c>
      <c r="J23" s="18"/>
      <c r="K23" s="18"/>
      <c r="L23" s="18"/>
      <c r="M23" s="18"/>
      <c r="N23" s="18"/>
      <c r="O23" s="18"/>
      <c r="P23" s="18">
        <v>49.25</v>
      </c>
      <c r="Q23" s="18"/>
      <c r="R23" s="18"/>
      <c r="S23" s="18">
        <v>47.88</v>
      </c>
      <c r="T23" s="18"/>
      <c r="U23" s="18"/>
      <c r="V23" s="18"/>
      <c r="W23" s="18"/>
      <c r="X23" s="18"/>
      <c r="Y23" s="18"/>
      <c r="Z23" s="18"/>
      <c r="AA23" s="18"/>
      <c r="AB23" s="18">
        <f t="shared" ref="AB23" si="4">ROUNDDOWN(AVERAGE(I23,P23,S23),2)</f>
        <v>47.57</v>
      </c>
      <c r="AC23" s="18"/>
      <c r="AD23" s="18">
        <f>STDEV(I23,P23,S23,W23,Z23)</f>
        <v>1.84380946231798</v>
      </c>
      <c r="AE23" s="18"/>
      <c r="AF23" s="18">
        <f>AD23/AB23*100</f>
        <v>3.87599214277482</v>
      </c>
      <c r="AG23" s="18"/>
      <c r="AH23" s="18">
        <f>AB23*E23</f>
        <v>6421.95</v>
      </c>
      <c r="AI23" s="18"/>
      <c r="AJ23" s="18"/>
      <c r="AK23" s="18">
        <f>ROUNDDOWN(AB23,2)</f>
        <v>47.57</v>
      </c>
      <c r="AL23" s="18">
        <f>AK23*E23</f>
        <v>6421.95</v>
      </c>
      <c r="AM23" s="15">
        <f t="shared" ref="AM23" si="5">E23*AB23</f>
        <v>6421.95</v>
      </c>
    </row>
    <row r="24" ht="28.5" customHeight="1" spans="1:39">
      <c r="A24" s="9"/>
      <c r="B24" s="9"/>
      <c r="C24" s="13"/>
      <c r="D24" s="16"/>
      <c r="E24" s="15"/>
      <c r="F24" s="13"/>
      <c r="G24" s="13"/>
      <c r="H24" s="1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5"/>
    </row>
    <row r="25" ht="28.5" customHeight="1" spans="1:39">
      <c r="A25" s="9">
        <v>5</v>
      </c>
      <c r="B25" s="9"/>
      <c r="C25" s="13" t="s">
        <v>31</v>
      </c>
      <c r="D25" s="14" t="s">
        <v>32</v>
      </c>
      <c r="E25" s="15">
        <v>70</v>
      </c>
      <c r="F25" s="13" t="s">
        <v>26</v>
      </c>
      <c r="G25" s="13"/>
      <c r="H25" s="13"/>
      <c r="I25" s="18">
        <v>42</v>
      </c>
      <c r="J25" s="18"/>
      <c r="K25" s="18"/>
      <c r="L25" s="18"/>
      <c r="M25" s="18"/>
      <c r="N25" s="18"/>
      <c r="O25" s="18"/>
      <c r="P25" s="18">
        <v>46</v>
      </c>
      <c r="Q25" s="18"/>
      <c r="R25" s="18"/>
      <c r="S25" s="18">
        <v>40</v>
      </c>
      <c r="T25" s="18"/>
      <c r="U25" s="18"/>
      <c r="V25" s="18"/>
      <c r="W25" s="18"/>
      <c r="X25" s="18"/>
      <c r="Y25" s="18"/>
      <c r="Z25" s="18"/>
      <c r="AA25" s="18"/>
      <c r="AB25" s="18">
        <f t="shared" ref="AB25" si="6">ROUNDDOWN(AVERAGE(I25,P25,S25),2)</f>
        <v>42.66</v>
      </c>
      <c r="AC25" s="18"/>
      <c r="AD25" s="18">
        <f>STDEV(I25,P25,S25,W25,Z25)</f>
        <v>3.05505046330389</v>
      </c>
      <c r="AE25" s="18"/>
      <c r="AF25" s="18">
        <f>AD25/AB25*100</f>
        <v>7.16139349110149</v>
      </c>
      <c r="AG25" s="18"/>
      <c r="AH25" s="18">
        <f>AB25*E25</f>
        <v>2986.2</v>
      </c>
      <c r="AI25" s="18"/>
      <c r="AJ25" s="18"/>
      <c r="AK25" s="18">
        <f>ROUNDDOWN(AB25,2)</f>
        <v>42.66</v>
      </c>
      <c r="AL25" s="18">
        <f>AK25*E25</f>
        <v>2986.2</v>
      </c>
      <c r="AM25" s="15">
        <f t="shared" ref="AM25" si="7">E25*AB25</f>
        <v>2986.2</v>
      </c>
    </row>
    <row r="26" ht="28.5" customHeight="1" spans="1:39">
      <c r="A26" s="9"/>
      <c r="B26" s="9"/>
      <c r="C26" s="13"/>
      <c r="D26" s="16"/>
      <c r="E26" s="15"/>
      <c r="F26" s="13"/>
      <c r="G26" s="13"/>
      <c r="H26" s="13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5"/>
    </row>
    <row r="27" ht="28.5" customHeight="1" spans="1:39">
      <c r="A27" s="9">
        <v>6</v>
      </c>
      <c r="B27" s="9"/>
      <c r="C27" s="13" t="s">
        <v>33</v>
      </c>
      <c r="D27" s="14" t="s">
        <v>28</v>
      </c>
      <c r="E27" s="15">
        <v>64</v>
      </c>
      <c r="F27" s="13" t="s">
        <v>26</v>
      </c>
      <c r="G27" s="13"/>
      <c r="H27" s="13"/>
      <c r="I27" s="18">
        <v>42</v>
      </c>
      <c r="J27" s="18"/>
      <c r="K27" s="18"/>
      <c r="L27" s="18"/>
      <c r="M27" s="18"/>
      <c r="N27" s="18"/>
      <c r="O27" s="18"/>
      <c r="P27" s="18">
        <v>45.36</v>
      </c>
      <c r="Q27" s="18"/>
      <c r="R27" s="18"/>
      <c r="S27" s="18">
        <v>44.1</v>
      </c>
      <c r="T27" s="18"/>
      <c r="U27" s="18"/>
      <c r="V27" s="18"/>
      <c r="W27" s="18"/>
      <c r="X27" s="18"/>
      <c r="Y27" s="18"/>
      <c r="Z27" s="18"/>
      <c r="AA27" s="18"/>
      <c r="AB27" s="18">
        <f t="shared" ref="AB27" si="8">ROUNDDOWN(AVERAGE(I27,P27,S27),2)</f>
        <v>43.82</v>
      </c>
      <c r="AC27" s="18"/>
      <c r="AD27" s="18">
        <f>STDEV(I27,P27,S27,W27,Z27)</f>
        <v>1.6974097914175</v>
      </c>
      <c r="AE27" s="18"/>
      <c r="AF27" s="18">
        <f>AD27/AB27*100</f>
        <v>3.87359605526586</v>
      </c>
      <c r="AG27" s="18"/>
      <c r="AH27" s="18">
        <f>AB27*E27</f>
        <v>2804.48</v>
      </c>
      <c r="AI27" s="18"/>
      <c r="AJ27" s="18"/>
      <c r="AK27" s="18">
        <f>ROUNDDOWN(AB27,2)</f>
        <v>43.82</v>
      </c>
      <c r="AL27" s="18">
        <f>AK27*E27</f>
        <v>2804.48</v>
      </c>
      <c r="AM27" s="15">
        <f t="shared" ref="AM27" si="9">E27*AB27</f>
        <v>2804.48</v>
      </c>
    </row>
    <row r="28" ht="28.5" customHeight="1" spans="1:39">
      <c r="A28" s="9"/>
      <c r="B28" s="9"/>
      <c r="C28" s="13"/>
      <c r="D28" s="16"/>
      <c r="E28" s="15"/>
      <c r="F28" s="13"/>
      <c r="G28" s="13"/>
      <c r="H28" s="1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5"/>
    </row>
    <row r="29" ht="21.75" customHeight="1" spans="1:39">
      <c r="A29" s="9">
        <v>7</v>
      </c>
      <c r="B29" s="9"/>
      <c r="C29" s="13" t="s">
        <v>34</v>
      </c>
      <c r="D29" s="14" t="s">
        <v>28</v>
      </c>
      <c r="E29" s="15">
        <v>270</v>
      </c>
      <c r="F29" s="13" t="s">
        <v>26</v>
      </c>
      <c r="G29" s="13"/>
      <c r="H29" s="13"/>
      <c r="I29" s="18">
        <v>79.2</v>
      </c>
      <c r="J29" s="18"/>
      <c r="K29" s="18"/>
      <c r="L29" s="18"/>
      <c r="M29" s="18"/>
      <c r="N29" s="18"/>
      <c r="O29" s="18"/>
      <c r="P29" s="18">
        <v>85.54</v>
      </c>
      <c r="Q29" s="18"/>
      <c r="R29" s="18"/>
      <c r="S29" s="18">
        <v>83.16</v>
      </c>
      <c r="T29" s="18"/>
      <c r="U29" s="18"/>
      <c r="V29" s="18"/>
      <c r="W29" s="18"/>
      <c r="X29" s="18"/>
      <c r="Y29" s="18"/>
      <c r="Z29" s="18"/>
      <c r="AA29" s="18"/>
      <c r="AB29" s="18">
        <f t="shared" ref="AB29" si="10">ROUNDDOWN(AVERAGE(I29,P29,S29),2)</f>
        <v>82.63</v>
      </c>
      <c r="AC29" s="18"/>
      <c r="AD29" s="18">
        <f>STDEV(I29,P29,S29)</f>
        <v>3.20264474041898</v>
      </c>
      <c r="AE29" s="18"/>
      <c r="AF29" s="18">
        <f>AD29/AB29*100</f>
        <v>3.87588616775866</v>
      </c>
      <c r="AG29" s="18"/>
      <c r="AH29" s="18">
        <f>AB29*E29</f>
        <v>22310.1</v>
      </c>
      <c r="AI29" s="18"/>
      <c r="AJ29" s="18"/>
      <c r="AK29" s="18">
        <f>ROUNDDOWN(AB29,2)</f>
        <v>82.63</v>
      </c>
      <c r="AL29" s="18">
        <f>AK29*E29</f>
        <v>22310.1</v>
      </c>
      <c r="AM29" s="15">
        <f t="shared" ref="AM29" si="11">E29*AB29</f>
        <v>22310.1</v>
      </c>
    </row>
    <row r="30" ht="27.75" customHeight="1" spans="1:39">
      <c r="A30" s="9"/>
      <c r="B30" s="9"/>
      <c r="C30" s="13"/>
      <c r="D30" s="16"/>
      <c r="E30" s="15"/>
      <c r="F30" s="13"/>
      <c r="G30" s="13"/>
      <c r="H30" s="13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5"/>
    </row>
    <row r="31" ht="21.75" customHeight="1" spans="1:39">
      <c r="A31" s="9">
        <v>8</v>
      </c>
      <c r="B31" s="9"/>
      <c r="C31" s="13" t="s">
        <v>35</v>
      </c>
      <c r="D31" s="14" t="s">
        <v>28</v>
      </c>
      <c r="E31" s="15">
        <v>175</v>
      </c>
      <c r="F31" s="13" t="s">
        <v>26</v>
      </c>
      <c r="G31" s="13"/>
      <c r="H31" s="13"/>
      <c r="I31" s="18">
        <v>90</v>
      </c>
      <c r="J31" s="18"/>
      <c r="K31" s="18"/>
      <c r="L31" s="18"/>
      <c r="M31" s="18"/>
      <c r="N31" s="18"/>
      <c r="O31" s="18"/>
      <c r="P31" s="18">
        <v>97.2</v>
      </c>
      <c r="Q31" s="18"/>
      <c r="R31" s="18"/>
      <c r="S31" s="18">
        <v>94.5</v>
      </c>
      <c r="T31" s="18"/>
      <c r="U31" s="18"/>
      <c r="V31" s="18"/>
      <c r="W31" s="18"/>
      <c r="X31" s="18"/>
      <c r="Y31" s="18"/>
      <c r="Z31" s="18"/>
      <c r="AA31" s="18"/>
      <c r="AB31" s="18">
        <f t="shared" ref="AB31" si="12">ROUNDDOWN(AVERAGE(I31,P31,S31),2)</f>
        <v>93.9</v>
      </c>
      <c r="AC31" s="18"/>
      <c r="AD31" s="18">
        <f>STDEV(I31,P31,S31)</f>
        <v>3.63730669589464</v>
      </c>
      <c r="AE31" s="18"/>
      <c r="AF31" s="18">
        <f>AD31/AB31*100</f>
        <v>3.87359605526586</v>
      </c>
      <c r="AG31" s="18"/>
      <c r="AH31" s="18">
        <f>AB31*E31</f>
        <v>16432.5</v>
      </c>
      <c r="AI31" s="18"/>
      <c r="AJ31" s="18"/>
      <c r="AK31" s="18">
        <f>ROUNDDOWN(AB31,2)</f>
        <v>93.9</v>
      </c>
      <c r="AL31" s="18">
        <f>AK31*E31</f>
        <v>16432.5</v>
      </c>
      <c r="AM31" s="15">
        <f t="shared" ref="AM31" si="13">E31*AB31</f>
        <v>16432.5</v>
      </c>
    </row>
    <row r="32" ht="27.75" customHeight="1" spans="1:39">
      <c r="A32" s="9"/>
      <c r="B32" s="9"/>
      <c r="C32" s="13"/>
      <c r="D32" s="16"/>
      <c r="E32" s="15"/>
      <c r="F32" s="13"/>
      <c r="G32" s="13"/>
      <c r="H32" s="13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5"/>
    </row>
    <row r="33" ht="21.75" customHeight="1" spans="1:39">
      <c r="A33" s="9">
        <v>9</v>
      </c>
      <c r="B33" s="9"/>
      <c r="C33" s="13" t="s">
        <v>36</v>
      </c>
      <c r="D33" s="14" t="s">
        <v>28</v>
      </c>
      <c r="E33" s="15">
        <v>40</v>
      </c>
      <c r="F33" s="13" t="s">
        <v>26</v>
      </c>
      <c r="G33" s="13"/>
      <c r="H33" s="13"/>
      <c r="I33" s="18">
        <v>42</v>
      </c>
      <c r="J33" s="18"/>
      <c r="K33" s="18"/>
      <c r="L33" s="18"/>
      <c r="M33" s="18"/>
      <c r="N33" s="18"/>
      <c r="O33" s="18"/>
      <c r="P33" s="18">
        <v>45.36</v>
      </c>
      <c r="Q33" s="18"/>
      <c r="R33" s="18"/>
      <c r="S33" s="18">
        <v>44.1</v>
      </c>
      <c r="T33" s="18"/>
      <c r="U33" s="18"/>
      <c r="V33" s="18"/>
      <c r="W33" s="18"/>
      <c r="X33" s="18"/>
      <c r="Y33" s="18"/>
      <c r="Z33" s="18"/>
      <c r="AA33" s="18"/>
      <c r="AB33" s="18">
        <f t="shared" ref="AB33" si="14">ROUNDDOWN(AVERAGE(I33,P33,S33),2)</f>
        <v>43.82</v>
      </c>
      <c r="AC33" s="18"/>
      <c r="AD33" s="18">
        <f>STDEV(I33,P33,S33,W33,Z33)</f>
        <v>1.6974097914175</v>
      </c>
      <c r="AE33" s="18"/>
      <c r="AF33" s="18">
        <f>AD33/AB33*100</f>
        <v>3.87359605526586</v>
      </c>
      <c r="AG33" s="18"/>
      <c r="AH33" s="18">
        <f>AB33*E33</f>
        <v>1752.8</v>
      </c>
      <c r="AI33" s="18"/>
      <c r="AJ33" s="18"/>
      <c r="AK33" s="18">
        <f>ROUNDDOWN(AB33,2)</f>
        <v>43.82</v>
      </c>
      <c r="AL33" s="18">
        <f>AK33*E33</f>
        <v>1752.8</v>
      </c>
      <c r="AM33" s="15">
        <f t="shared" ref="AM33" si="15">E33*AB33</f>
        <v>1752.8</v>
      </c>
    </row>
    <row r="34" ht="28.5" customHeight="1" spans="1:39">
      <c r="A34" s="9"/>
      <c r="B34" s="9"/>
      <c r="C34" s="13"/>
      <c r="D34" s="16"/>
      <c r="E34" s="15"/>
      <c r="F34" s="13"/>
      <c r="G34" s="13"/>
      <c r="H34" s="13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5"/>
    </row>
    <row r="35" ht="21.75" customHeight="1" spans="1:39">
      <c r="A35" s="9">
        <v>10</v>
      </c>
      <c r="B35" s="9"/>
      <c r="C35" s="13" t="s">
        <v>37</v>
      </c>
      <c r="D35" s="14" t="s">
        <v>28</v>
      </c>
      <c r="E35" s="15">
        <v>580</v>
      </c>
      <c r="F35" s="13" t="s">
        <v>26</v>
      </c>
      <c r="G35" s="13"/>
      <c r="H35" s="13"/>
      <c r="I35" s="18">
        <v>48</v>
      </c>
      <c r="J35" s="18"/>
      <c r="K35" s="18"/>
      <c r="L35" s="18"/>
      <c r="M35" s="18"/>
      <c r="N35" s="18"/>
      <c r="O35" s="18"/>
      <c r="P35" s="18">
        <v>51.84</v>
      </c>
      <c r="Q35" s="18"/>
      <c r="R35" s="18"/>
      <c r="S35" s="18">
        <v>50.4</v>
      </c>
      <c r="T35" s="18"/>
      <c r="U35" s="18"/>
      <c r="V35" s="18"/>
      <c r="W35" s="18"/>
      <c r="X35" s="18"/>
      <c r="Y35" s="18"/>
      <c r="Z35" s="18"/>
      <c r="AA35" s="18"/>
      <c r="AB35" s="18">
        <f t="shared" ref="AB35" si="16">ROUNDDOWN(AVERAGE(I35,P35,S35),2)</f>
        <v>50.08</v>
      </c>
      <c r="AC35" s="18"/>
      <c r="AD35" s="18">
        <f>STDEV(I35,P35,S35,W35)</f>
        <v>1.93989690447714</v>
      </c>
      <c r="AE35" s="18"/>
      <c r="AF35" s="18">
        <f>AD35/AB35*100</f>
        <v>3.87359605526586</v>
      </c>
      <c r="AG35" s="18"/>
      <c r="AH35" s="18">
        <f>AB35*E35</f>
        <v>29046.4</v>
      </c>
      <c r="AI35" s="18"/>
      <c r="AJ35" s="18"/>
      <c r="AK35" s="18">
        <f>ROUNDDOWN(AB35,2)</f>
        <v>50.08</v>
      </c>
      <c r="AL35" s="18">
        <f>AK35*E35</f>
        <v>29046.4</v>
      </c>
      <c r="AM35" s="15">
        <f t="shared" ref="AM35" si="17">E35*AB35</f>
        <v>29046.4</v>
      </c>
    </row>
    <row r="36" ht="27.75" customHeight="1" spans="1:39">
      <c r="A36" s="9"/>
      <c r="B36" s="9"/>
      <c r="C36" s="13"/>
      <c r="D36" s="16"/>
      <c r="E36" s="15"/>
      <c r="F36" s="13"/>
      <c r="G36" s="13"/>
      <c r="H36" s="13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5"/>
    </row>
    <row r="37" ht="21.75" customHeight="1" spans="1:39">
      <c r="A37" s="9">
        <v>11</v>
      </c>
      <c r="B37" s="9"/>
      <c r="C37" s="13" t="s">
        <v>38</v>
      </c>
      <c r="D37" s="14" t="s">
        <v>28</v>
      </c>
      <c r="E37" s="15">
        <v>260</v>
      </c>
      <c r="F37" s="13" t="s">
        <v>26</v>
      </c>
      <c r="G37" s="13"/>
      <c r="H37" s="13"/>
      <c r="I37" s="18">
        <v>66</v>
      </c>
      <c r="J37" s="18"/>
      <c r="K37" s="18"/>
      <c r="L37" s="18"/>
      <c r="M37" s="18"/>
      <c r="N37" s="18"/>
      <c r="O37" s="18"/>
      <c r="P37" s="18">
        <v>71.28</v>
      </c>
      <c r="Q37" s="18"/>
      <c r="R37" s="18"/>
      <c r="S37" s="18">
        <v>69.3</v>
      </c>
      <c r="T37" s="18"/>
      <c r="U37" s="18"/>
      <c r="V37" s="18"/>
      <c r="W37" s="18"/>
      <c r="X37" s="18"/>
      <c r="Y37" s="18"/>
      <c r="Z37" s="18"/>
      <c r="AA37" s="18"/>
      <c r="AB37" s="18">
        <f t="shared" ref="AB37" si="18">ROUNDDOWN(AVERAGE(I37,P37,S37),2)</f>
        <v>68.86</v>
      </c>
      <c r="AC37" s="18"/>
      <c r="AD37" s="18">
        <f>STDEV(I37,P37)</f>
        <v>3.73352380466497</v>
      </c>
      <c r="AE37" s="18"/>
      <c r="AF37" s="18">
        <f>AD37/AB37*100</f>
        <v>5.42190503146235</v>
      </c>
      <c r="AG37" s="18"/>
      <c r="AH37" s="18">
        <f>AB37*E37</f>
        <v>17903.6</v>
      </c>
      <c r="AI37" s="18"/>
      <c r="AJ37" s="18"/>
      <c r="AK37" s="18">
        <f>ROUNDDOWN(AB37,2)</f>
        <v>68.86</v>
      </c>
      <c r="AL37" s="18">
        <f>AK37*E37</f>
        <v>17903.6</v>
      </c>
      <c r="AM37" s="15">
        <f t="shared" ref="AM37" si="19">E37*AB37</f>
        <v>17903.6</v>
      </c>
    </row>
    <row r="38" ht="27.75" customHeight="1" spans="1:39">
      <c r="A38" s="9"/>
      <c r="B38" s="9"/>
      <c r="C38" s="13"/>
      <c r="D38" s="16"/>
      <c r="E38" s="15"/>
      <c r="F38" s="13"/>
      <c r="G38" s="13"/>
      <c r="H38" s="13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5"/>
    </row>
    <row r="39" ht="21.75" customHeight="1" spans="1:39">
      <c r="A39" s="9">
        <v>12</v>
      </c>
      <c r="B39" s="9"/>
      <c r="C39" s="13" t="s">
        <v>39</v>
      </c>
      <c r="D39" s="14" t="s">
        <v>28</v>
      </c>
      <c r="E39" s="15">
        <v>10</v>
      </c>
      <c r="F39" s="13" t="s">
        <v>40</v>
      </c>
      <c r="G39" s="13"/>
      <c r="H39" s="13"/>
      <c r="I39" s="18">
        <v>21.6</v>
      </c>
      <c r="J39" s="18"/>
      <c r="K39" s="18"/>
      <c r="L39" s="18"/>
      <c r="M39" s="18"/>
      <c r="N39" s="18"/>
      <c r="O39" s="18"/>
      <c r="P39" s="18">
        <v>23.33</v>
      </c>
      <c r="Q39" s="18"/>
      <c r="R39" s="18"/>
      <c r="S39" s="18">
        <v>22.68</v>
      </c>
      <c r="T39" s="18"/>
      <c r="U39" s="18"/>
      <c r="V39" s="18"/>
      <c r="W39" s="18"/>
      <c r="X39" s="18"/>
      <c r="Y39" s="18"/>
      <c r="Z39" s="18"/>
      <c r="AA39" s="18"/>
      <c r="AB39" s="18">
        <f t="shared" ref="AB39" si="20">ROUNDDOWN(AVERAGE(I39,P39,S39),2)</f>
        <v>22.53</v>
      </c>
      <c r="AC39" s="18"/>
      <c r="AD39" s="18">
        <f>STDEV(I39,P39)</f>
        <v>1.22329473145272</v>
      </c>
      <c r="AE39" s="18"/>
      <c r="AF39" s="18">
        <f>AD39/AB39*100</f>
        <v>5.42962597182745</v>
      </c>
      <c r="AG39" s="18"/>
      <c r="AH39" s="18">
        <f>AB39*E39</f>
        <v>225.3</v>
      </c>
      <c r="AI39" s="18"/>
      <c r="AJ39" s="18"/>
      <c r="AK39" s="18">
        <f>ROUNDDOWN(AB39,2)</f>
        <v>22.53</v>
      </c>
      <c r="AL39" s="18">
        <f>AK39*E39</f>
        <v>225.3</v>
      </c>
      <c r="AM39" s="15">
        <f t="shared" ref="AM39" si="21">E39*AB39</f>
        <v>225.3</v>
      </c>
    </row>
    <row r="40" ht="28.5" customHeight="1" spans="1:39">
      <c r="A40" s="9"/>
      <c r="B40" s="9"/>
      <c r="C40" s="13"/>
      <c r="D40" s="16"/>
      <c r="E40" s="15"/>
      <c r="F40" s="13"/>
      <c r="G40" s="13"/>
      <c r="H40" s="13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5"/>
    </row>
    <row r="41" ht="21.75" customHeight="1" spans="1:39">
      <c r="A41" s="9">
        <v>13</v>
      </c>
      <c r="B41" s="9"/>
      <c r="C41" s="13" t="s">
        <v>41</v>
      </c>
      <c r="D41" s="14" t="s">
        <v>28</v>
      </c>
      <c r="E41" s="15">
        <v>55</v>
      </c>
      <c r="F41" s="13" t="s">
        <v>26</v>
      </c>
      <c r="G41" s="13"/>
      <c r="H41" s="13"/>
      <c r="I41" s="18">
        <v>118.8</v>
      </c>
      <c r="J41" s="18"/>
      <c r="K41" s="18"/>
      <c r="L41" s="18"/>
      <c r="M41" s="18"/>
      <c r="N41" s="18"/>
      <c r="O41" s="18"/>
      <c r="P41" s="18">
        <v>128.3</v>
      </c>
      <c r="Q41" s="18"/>
      <c r="R41" s="18"/>
      <c r="S41" s="18">
        <v>124.74</v>
      </c>
      <c r="T41" s="18"/>
      <c r="U41" s="18"/>
      <c r="V41" s="18"/>
      <c r="W41" s="18"/>
      <c r="X41" s="18"/>
      <c r="Y41" s="18"/>
      <c r="Z41" s="18"/>
      <c r="AA41" s="18"/>
      <c r="AB41" s="18">
        <f t="shared" ref="AB41" si="22">ROUNDDOWN(AVERAGE(I41,P41,S41),2)</f>
        <v>123.94</v>
      </c>
      <c r="AC41" s="18"/>
      <c r="AD41" s="18">
        <f>STDEV(I41,P41,S41)</f>
        <v>4.79943052177374</v>
      </c>
      <c r="AE41" s="18"/>
      <c r="AF41" s="18">
        <f>AD41/AB41*100</f>
        <v>3.872382218633</v>
      </c>
      <c r="AG41" s="18"/>
      <c r="AH41" s="18">
        <f>AB41*E41</f>
        <v>6816.7</v>
      </c>
      <c r="AI41" s="18"/>
      <c r="AJ41" s="18"/>
      <c r="AK41" s="18">
        <f>ROUNDDOWN(AB41,2)</f>
        <v>123.94</v>
      </c>
      <c r="AL41" s="18">
        <f>AK41*E41</f>
        <v>6816.7</v>
      </c>
      <c r="AM41" s="15">
        <f t="shared" ref="AM41" si="23">E41*AB41</f>
        <v>6816.7</v>
      </c>
    </row>
    <row r="42" ht="27.75" customHeight="1" spans="1:39">
      <c r="A42" s="9"/>
      <c r="B42" s="9"/>
      <c r="C42" s="13"/>
      <c r="D42" s="16"/>
      <c r="E42" s="15"/>
      <c r="F42" s="13"/>
      <c r="G42" s="13"/>
      <c r="H42" s="13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5"/>
    </row>
    <row r="43" ht="21.75" customHeight="1" spans="1:39">
      <c r="A43" s="9">
        <v>14</v>
      </c>
      <c r="B43" s="9"/>
      <c r="C43" s="13" t="s">
        <v>42</v>
      </c>
      <c r="D43" s="14" t="s">
        <v>28</v>
      </c>
      <c r="E43" s="15">
        <v>135</v>
      </c>
      <c r="F43" s="13" t="s">
        <v>26</v>
      </c>
      <c r="G43" s="13"/>
      <c r="H43" s="13"/>
      <c r="I43" s="18">
        <v>20.4</v>
      </c>
      <c r="J43" s="18"/>
      <c r="K43" s="18"/>
      <c r="L43" s="18"/>
      <c r="M43" s="18"/>
      <c r="N43" s="18"/>
      <c r="O43" s="18"/>
      <c r="P43" s="18">
        <v>22.03</v>
      </c>
      <c r="Q43" s="18"/>
      <c r="R43" s="18"/>
      <c r="S43" s="18">
        <v>22.03</v>
      </c>
      <c r="T43" s="18"/>
      <c r="U43" s="18"/>
      <c r="V43" s="18"/>
      <c r="W43" s="18"/>
      <c r="X43" s="18"/>
      <c r="Y43" s="18"/>
      <c r="Z43" s="18"/>
      <c r="AA43" s="18"/>
      <c r="AB43" s="18">
        <f t="shared" ref="AB43" si="24">ROUNDDOWN(AVERAGE(I43,P43,S43),2)</f>
        <v>21.48</v>
      </c>
      <c r="AC43" s="18"/>
      <c r="AD43" s="18">
        <f>STDEV(I43,P43,S43)</f>
        <v>0.941080938779091</v>
      </c>
      <c r="AE43" s="18"/>
      <c r="AF43" s="18">
        <f>AD43/AB43*100</f>
        <v>4.38119617681141</v>
      </c>
      <c r="AG43" s="18"/>
      <c r="AH43" s="18">
        <f>AB43*E43</f>
        <v>2899.8</v>
      </c>
      <c r="AI43" s="18"/>
      <c r="AJ43" s="18"/>
      <c r="AK43" s="18">
        <f>ROUNDDOWN(AB43,2)</f>
        <v>21.48</v>
      </c>
      <c r="AL43" s="18">
        <f>AK43*E43</f>
        <v>2899.8</v>
      </c>
      <c r="AM43" s="15">
        <f t="shared" ref="AM43" si="25">E43*AB43</f>
        <v>2899.8</v>
      </c>
    </row>
    <row r="44" ht="28.5" customHeight="1" spans="1:39">
      <c r="A44" s="9"/>
      <c r="B44" s="9"/>
      <c r="C44" s="13"/>
      <c r="D44" s="16"/>
      <c r="E44" s="15"/>
      <c r="F44" s="13"/>
      <c r="G44" s="13"/>
      <c r="H44" s="13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5"/>
    </row>
    <row r="45" ht="21" customHeight="1" spans="1:39">
      <c r="A45" s="9">
        <v>15</v>
      </c>
      <c r="B45" s="9"/>
      <c r="C45" s="17" t="s">
        <v>43</v>
      </c>
      <c r="D45" s="14" t="s">
        <v>44</v>
      </c>
      <c r="E45" s="15">
        <v>105</v>
      </c>
      <c r="F45" s="13" t="s">
        <v>26</v>
      </c>
      <c r="G45" s="13"/>
      <c r="H45" s="13"/>
      <c r="I45" s="18">
        <v>95</v>
      </c>
      <c r="J45" s="18"/>
      <c r="K45" s="18"/>
      <c r="L45" s="18"/>
      <c r="M45" s="18"/>
      <c r="N45" s="18"/>
      <c r="O45" s="18"/>
      <c r="P45" s="18">
        <v>98</v>
      </c>
      <c r="Q45" s="18"/>
      <c r="R45" s="18"/>
      <c r="S45" s="18">
        <v>110</v>
      </c>
      <c r="T45" s="18"/>
      <c r="U45" s="18"/>
      <c r="V45" s="18"/>
      <c r="W45" s="18"/>
      <c r="X45" s="18"/>
      <c r="Y45" s="18"/>
      <c r="Z45" s="18"/>
      <c r="AA45" s="18"/>
      <c r="AB45" s="18">
        <f t="shared" ref="AB45" si="26">ROUNDDOWN(AVERAGE(I45,P45,S45),2)</f>
        <v>101</v>
      </c>
      <c r="AC45" s="18"/>
      <c r="AD45" s="18">
        <f>STDEV(I45,P45,S45,W45,Z45)</f>
        <v>7.93725393319377</v>
      </c>
      <c r="AE45" s="18"/>
      <c r="AF45" s="18">
        <f>AD45/AB45*100</f>
        <v>7.85866726058789</v>
      </c>
      <c r="AG45" s="18"/>
      <c r="AH45" s="18">
        <f>AB45*E45</f>
        <v>10605</v>
      </c>
      <c r="AI45" s="18"/>
      <c r="AJ45" s="18"/>
      <c r="AK45" s="18">
        <f>ROUNDDOWN(AB45,2)</f>
        <v>101</v>
      </c>
      <c r="AL45" s="18">
        <f>AK45*E45</f>
        <v>10605</v>
      </c>
      <c r="AM45" s="15">
        <f t="shared" ref="AM45" si="27">E45*AB45</f>
        <v>10605</v>
      </c>
    </row>
    <row r="46" ht="28.5" customHeight="1" spans="1:39">
      <c r="A46" s="9"/>
      <c r="B46" s="9"/>
      <c r="C46" s="17"/>
      <c r="D46" s="16"/>
      <c r="E46" s="15"/>
      <c r="F46" s="13"/>
      <c r="G46" s="13"/>
      <c r="H46" s="13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5"/>
    </row>
    <row r="47" ht="21.75" customHeight="1" spans="1:39">
      <c r="A47" s="9">
        <v>16</v>
      </c>
      <c r="B47" s="9"/>
      <c r="C47" s="13" t="s">
        <v>45</v>
      </c>
      <c r="D47" s="14" t="s">
        <v>28</v>
      </c>
      <c r="E47" s="15">
        <v>800</v>
      </c>
      <c r="F47" s="13" t="s">
        <v>26</v>
      </c>
      <c r="G47" s="13"/>
      <c r="H47" s="13"/>
      <c r="I47" s="18">
        <v>78</v>
      </c>
      <c r="J47" s="18"/>
      <c r="K47" s="18"/>
      <c r="L47" s="18"/>
      <c r="M47" s="18"/>
      <c r="N47" s="18"/>
      <c r="O47" s="18"/>
      <c r="P47" s="18">
        <v>84.24</v>
      </c>
      <c r="Q47" s="18"/>
      <c r="R47" s="18"/>
      <c r="S47" s="18">
        <v>81.9</v>
      </c>
      <c r="T47" s="18"/>
      <c r="U47" s="18"/>
      <c r="V47" s="18"/>
      <c r="W47" s="18"/>
      <c r="X47" s="18"/>
      <c r="Y47" s="18"/>
      <c r="Z47" s="18"/>
      <c r="AA47" s="18"/>
      <c r="AB47" s="18">
        <f t="shared" ref="AB47" si="28">ROUNDDOWN(AVERAGE(I47,P47,S47),2)</f>
        <v>81.38</v>
      </c>
      <c r="AC47" s="18"/>
      <c r="AD47" s="18">
        <f>STDEV(I47,P47,S47)</f>
        <v>3.15233246977535</v>
      </c>
      <c r="AE47" s="18"/>
      <c r="AF47" s="18">
        <f>AD47/AB47*100</f>
        <v>3.87359605526586</v>
      </c>
      <c r="AG47" s="18"/>
      <c r="AH47" s="18">
        <f>AB47*E47</f>
        <v>65104</v>
      </c>
      <c r="AI47" s="18"/>
      <c r="AJ47" s="18"/>
      <c r="AK47" s="18">
        <f>ROUNDDOWN(AB47,2)</f>
        <v>81.38</v>
      </c>
      <c r="AL47" s="18">
        <f>AK47*E47</f>
        <v>65104</v>
      </c>
      <c r="AM47" s="15">
        <f t="shared" ref="AM47" si="29">E47*AB47</f>
        <v>65104</v>
      </c>
    </row>
    <row r="48" ht="27.75" customHeight="1" spans="1:39">
      <c r="A48" s="9"/>
      <c r="B48" s="9"/>
      <c r="C48" s="13"/>
      <c r="D48" s="16"/>
      <c r="E48" s="15"/>
      <c r="F48" s="13"/>
      <c r="G48" s="13"/>
      <c r="H48" s="13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5"/>
    </row>
    <row r="49" ht="21.75" customHeight="1" spans="1:39">
      <c r="A49" s="9">
        <v>17</v>
      </c>
      <c r="B49" s="9"/>
      <c r="C49" s="13" t="s">
        <v>46</v>
      </c>
      <c r="D49" s="14" t="s">
        <v>44</v>
      </c>
      <c r="E49" s="15">
        <v>29.4</v>
      </c>
      <c r="F49" s="13" t="s">
        <v>26</v>
      </c>
      <c r="G49" s="13"/>
      <c r="H49" s="13"/>
      <c r="I49" s="18">
        <v>98.82</v>
      </c>
      <c r="J49" s="18"/>
      <c r="K49" s="18"/>
      <c r="L49" s="18"/>
      <c r="M49" s="18"/>
      <c r="N49" s="18"/>
      <c r="O49" s="18"/>
      <c r="P49" s="18">
        <v>108.23</v>
      </c>
      <c r="Q49" s="18"/>
      <c r="R49" s="18"/>
      <c r="S49" s="18">
        <v>115.28</v>
      </c>
      <c r="T49" s="18"/>
      <c r="U49" s="18"/>
      <c r="V49" s="18"/>
      <c r="W49" s="18"/>
      <c r="X49" s="18"/>
      <c r="Y49" s="18"/>
      <c r="Z49" s="18"/>
      <c r="AA49" s="18"/>
      <c r="AB49" s="18">
        <f t="shared" ref="AB49" si="30">ROUNDDOWN(AVERAGE(I49,P49,S49),2)</f>
        <v>107.44</v>
      </c>
      <c r="AC49" s="18"/>
      <c r="AD49" s="18">
        <f>STDEV(I49,P49,S49)</f>
        <v>8.2581495102313</v>
      </c>
      <c r="AE49" s="18"/>
      <c r="AF49" s="18">
        <f>AD49/AB49*100</f>
        <v>7.68628956648483</v>
      </c>
      <c r="AG49" s="18"/>
      <c r="AH49" s="18">
        <f>AB49*E49</f>
        <v>3158.736</v>
      </c>
      <c r="AI49" s="18"/>
      <c r="AJ49" s="18"/>
      <c r="AK49" s="18">
        <f>ROUNDDOWN(AB49,2)</f>
        <v>107.44</v>
      </c>
      <c r="AL49" s="18">
        <f>AK49*E49</f>
        <v>3158.736</v>
      </c>
      <c r="AM49" s="15">
        <f t="shared" ref="AM49" si="31">E49*AB49</f>
        <v>3158.736</v>
      </c>
    </row>
    <row r="50" ht="28.5" customHeight="1" spans="1:39">
      <c r="A50" s="9"/>
      <c r="B50" s="9"/>
      <c r="C50" s="13"/>
      <c r="D50" s="16"/>
      <c r="E50" s="15"/>
      <c r="F50" s="13"/>
      <c r="G50" s="13"/>
      <c r="H50" s="13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5"/>
    </row>
    <row r="51" ht="21.75" customHeight="1" spans="1:39">
      <c r="A51" s="9">
        <v>18</v>
      </c>
      <c r="B51" s="9"/>
      <c r="C51" s="13" t="s">
        <v>47</v>
      </c>
      <c r="D51" s="14" t="s">
        <v>28</v>
      </c>
      <c r="E51" s="15">
        <v>80</v>
      </c>
      <c r="F51" s="13" t="s">
        <v>26</v>
      </c>
      <c r="G51" s="13"/>
      <c r="H51" s="13"/>
      <c r="I51" s="18">
        <v>168</v>
      </c>
      <c r="J51" s="18"/>
      <c r="K51" s="18"/>
      <c r="L51" s="18"/>
      <c r="M51" s="18"/>
      <c r="N51" s="18"/>
      <c r="O51" s="18"/>
      <c r="P51" s="18">
        <v>181.44</v>
      </c>
      <c r="Q51" s="18"/>
      <c r="R51" s="18"/>
      <c r="S51" s="18">
        <v>190</v>
      </c>
      <c r="T51" s="18"/>
      <c r="U51" s="18"/>
      <c r="V51" s="18"/>
      <c r="W51" s="18"/>
      <c r="X51" s="18"/>
      <c r="Y51" s="18"/>
      <c r="Z51" s="18"/>
      <c r="AA51" s="18"/>
      <c r="AB51" s="18">
        <f t="shared" ref="AB51" si="32">ROUNDDOWN(AVERAGE(I51,P51,S51),2)</f>
        <v>179.81</v>
      </c>
      <c r="AC51" s="18"/>
      <c r="AD51" s="18">
        <f>STDEV(I51,P51,S51)</f>
        <v>11.0898391933036</v>
      </c>
      <c r="AE51" s="18"/>
      <c r="AF51" s="18">
        <f>AD51/AB51*100</f>
        <v>6.16753194666794</v>
      </c>
      <c r="AG51" s="18"/>
      <c r="AH51" s="18">
        <f>AB51*E51</f>
        <v>14384.8</v>
      </c>
      <c r="AI51" s="18"/>
      <c r="AJ51" s="18"/>
      <c r="AK51" s="18">
        <f>ROUNDDOWN(AB51,2)</f>
        <v>179.81</v>
      </c>
      <c r="AL51" s="18">
        <f>AK51*E51</f>
        <v>14384.8</v>
      </c>
      <c r="AM51" s="15">
        <f t="shared" ref="AM51" si="33">E51*AB51</f>
        <v>14384.8</v>
      </c>
    </row>
    <row r="52" ht="27.75" customHeight="1" spans="1:39">
      <c r="A52" s="9"/>
      <c r="B52" s="9"/>
      <c r="C52" s="13"/>
      <c r="D52" s="16"/>
      <c r="E52" s="15"/>
      <c r="F52" s="13"/>
      <c r="G52" s="13"/>
      <c r="H52" s="13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5"/>
    </row>
    <row r="53" ht="21.75" customHeight="1" spans="1:39">
      <c r="A53" s="9">
        <v>19</v>
      </c>
      <c r="B53" s="9"/>
      <c r="C53" s="13" t="s">
        <v>48</v>
      </c>
      <c r="D53" s="14" t="s">
        <v>25</v>
      </c>
      <c r="E53" s="15">
        <v>60</v>
      </c>
      <c r="F53" s="13" t="s">
        <v>26</v>
      </c>
      <c r="G53" s="13"/>
      <c r="H53" s="13"/>
      <c r="I53" s="18">
        <v>75</v>
      </c>
      <c r="J53" s="18"/>
      <c r="K53" s="18"/>
      <c r="L53" s="18"/>
      <c r="M53" s="18"/>
      <c r="N53" s="18"/>
      <c r="O53" s="18"/>
      <c r="P53" s="18">
        <v>69</v>
      </c>
      <c r="Q53" s="18"/>
      <c r="R53" s="18"/>
      <c r="S53" s="18">
        <v>70</v>
      </c>
      <c r="T53" s="18"/>
      <c r="U53" s="18"/>
      <c r="V53" s="18"/>
      <c r="W53" s="18"/>
      <c r="X53" s="18"/>
      <c r="Y53" s="18"/>
      <c r="Z53" s="18"/>
      <c r="AA53" s="18"/>
      <c r="AB53" s="18">
        <f t="shared" ref="AB53" si="34">ROUNDDOWN(AVERAGE(I53,P53,S53),2)</f>
        <v>71.33</v>
      </c>
      <c r="AC53" s="18"/>
      <c r="AD53" s="18">
        <f>STDEV(I53,P53,S53)</f>
        <v>3.21455025366432</v>
      </c>
      <c r="AE53" s="18"/>
      <c r="AF53" s="18">
        <f>AD53/AB53*100</f>
        <v>4.50658944856907</v>
      </c>
      <c r="AG53" s="18"/>
      <c r="AH53" s="18">
        <f>AB53*E53</f>
        <v>4279.8</v>
      </c>
      <c r="AI53" s="18"/>
      <c r="AJ53" s="18"/>
      <c r="AK53" s="18">
        <f>ROUNDDOWN(AB53,2)</f>
        <v>71.33</v>
      </c>
      <c r="AL53" s="18">
        <f>AK53*E53</f>
        <v>4279.8</v>
      </c>
      <c r="AM53" s="15">
        <f t="shared" ref="AM53" si="35">E53*AB53</f>
        <v>4279.8</v>
      </c>
    </row>
    <row r="54" ht="27.75" customHeight="1" spans="1:39">
      <c r="A54" s="9"/>
      <c r="B54" s="9"/>
      <c r="C54" s="13"/>
      <c r="D54" s="16"/>
      <c r="E54" s="15"/>
      <c r="F54" s="13"/>
      <c r="G54" s="13"/>
      <c r="H54" s="13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5"/>
    </row>
    <row r="55" ht="21.75" customHeight="1" spans="1:39">
      <c r="A55" s="9">
        <v>20</v>
      </c>
      <c r="B55" s="9"/>
      <c r="C55" s="13" t="s">
        <v>49</v>
      </c>
      <c r="D55" s="14" t="s">
        <v>44</v>
      </c>
      <c r="E55" s="15">
        <v>24</v>
      </c>
      <c r="F55" s="13" t="s">
        <v>26</v>
      </c>
      <c r="G55" s="13"/>
      <c r="H55" s="13"/>
      <c r="I55" s="18">
        <v>125</v>
      </c>
      <c r="J55" s="18"/>
      <c r="K55" s="18"/>
      <c r="L55" s="18"/>
      <c r="M55" s="18"/>
      <c r="N55" s="18"/>
      <c r="O55" s="18"/>
      <c r="P55" s="18">
        <v>130</v>
      </c>
      <c r="Q55" s="18"/>
      <c r="R55" s="18"/>
      <c r="S55" s="18">
        <v>155</v>
      </c>
      <c r="T55" s="18"/>
      <c r="U55" s="18"/>
      <c r="V55" s="18"/>
      <c r="W55" s="18"/>
      <c r="X55" s="18"/>
      <c r="Y55" s="18"/>
      <c r="Z55" s="18"/>
      <c r="AA55" s="18"/>
      <c r="AB55" s="18">
        <f t="shared" ref="AB55" si="36">ROUNDDOWN(AVERAGE(I55,P55,S55),2)</f>
        <v>136.66</v>
      </c>
      <c r="AC55" s="18"/>
      <c r="AD55" s="18">
        <f>STDEV(I55,P55)</f>
        <v>3.53553390593274</v>
      </c>
      <c r="AE55" s="18"/>
      <c r="AF55" s="18">
        <f>AD55/AB55*100</f>
        <v>2.58710222884</v>
      </c>
      <c r="AG55" s="18"/>
      <c r="AH55" s="18">
        <f>AB55*E55</f>
        <v>3279.84</v>
      </c>
      <c r="AI55" s="18"/>
      <c r="AJ55" s="18"/>
      <c r="AK55" s="18">
        <f>ROUNDDOWN(AB55,2)</f>
        <v>136.66</v>
      </c>
      <c r="AL55" s="18">
        <f>AK55*E55</f>
        <v>3279.84</v>
      </c>
      <c r="AM55" s="15">
        <f t="shared" ref="AM55" si="37">E55*AB55</f>
        <v>3279.84</v>
      </c>
    </row>
    <row r="56" ht="28.5" customHeight="1" spans="1:39">
      <c r="A56" s="9"/>
      <c r="B56" s="9"/>
      <c r="C56" s="13"/>
      <c r="D56" s="16"/>
      <c r="E56" s="15"/>
      <c r="F56" s="13"/>
      <c r="G56" s="13"/>
      <c r="H56" s="13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5"/>
    </row>
    <row r="57" ht="21.75" customHeight="1" spans="1:39">
      <c r="A57" s="9">
        <v>21</v>
      </c>
      <c r="B57" s="9"/>
      <c r="C57" s="13" t="s">
        <v>50</v>
      </c>
      <c r="D57" s="14" t="s">
        <v>28</v>
      </c>
      <c r="E57" s="15">
        <v>160</v>
      </c>
      <c r="F57" s="13" t="s">
        <v>26</v>
      </c>
      <c r="G57" s="13"/>
      <c r="H57" s="13"/>
      <c r="I57" s="18">
        <v>120</v>
      </c>
      <c r="J57" s="18"/>
      <c r="K57" s="18"/>
      <c r="L57" s="18"/>
      <c r="M57" s="18"/>
      <c r="N57" s="18"/>
      <c r="O57" s="18"/>
      <c r="P57" s="18">
        <v>129.6</v>
      </c>
      <c r="Q57" s="18"/>
      <c r="R57" s="18"/>
      <c r="S57" s="18">
        <v>126</v>
      </c>
      <c r="T57" s="18"/>
      <c r="U57" s="18"/>
      <c r="V57" s="18"/>
      <c r="W57" s="18"/>
      <c r="X57" s="18"/>
      <c r="Y57" s="18"/>
      <c r="Z57" s="18"/>
      <c r="AA57" s="18"/>
      <c r="AB57" s="18">
        <f t="shared" ref="AB57" si="38">ROUNDDOWN(AVERAGE(I57,P57,S57),2)</f>
        <v>125.2</v>
      </c>
      <c r="AC57" s="18"/>
      <c r="AD57" s="18">
        <f>STDEV(I57,P57)</f>
        <v>6.78822509939085</v>
      </c>
      <c r="AE57" s="18"/>
      <c r="AF57" s="18">
        <f>AD57/AB57*100</f>
        <v>5.42190503146234</v>
      </c>
      <c r="AG57" s="18"/>
      <c r="AH57" s="18">
        <f>AB57*E57</f>
        <v>20032</v>
      </c>
      <c r="AI57" s="18"/>
      <c r="AJ57" s="18"/>
      <c r="AK57" s="18">
        <f>ROUNDDOWN(AB57,2)</f>
        <v>125.2</v>
      </c>
      <c r="AL57" s="18">
        <f>AK57*E57</f>
        <v>20032</v>
      </c>
      <c r="AM57" s="15">
        <f t="shared" ref="AM57" si="39">E57*AB57</f>
        <v>20032</v>
      </c>
    </row>
    <row r="58" ht="27.75" customHeight="1" spans="1:39">
      <c r="A58" s="9"/>
      <c r="B58" s="9"/>
      <c r="C58" s="13"/>
      <c r="D58" s="16"/>
      <c r="E58" s="15"/>
      <c r="F58" s="13"/>
      <c r="G58" s="13"/>
      <c r="H58" s="13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5"/>
    </row>
    <row r="59" ht="21.75" customHeight="1" spans="1:39">
      <c r="A59" s="9">
        <v>22</v>
      </c>
      <c r="B59" s="9"/>
      <c r="C59" s="13" t="s">
        <v>51</v>
      </c>
      <c r="D59" s="14" t="s">
        <v>28</v>
      </c>
      <c r="E59" s="15">
        <v>12</v>
      </c>
      <c r="F59" s="13" t="s">
        <v>26</v>
      </c>
      <c r="G59" s="13"/>
      <c r="H59" s="13"/>
      <c r="I59" s="18">
        <v>528</v>
      </c>
      <c r="J59" s="18"/>
      <c r="K59" s="18"/>
      <c r="L59" s="18"/>
      <c r="M59" s="18"/>
      <c r="N59" s="18"/>
      <c r="O59" s="18"/>
      <c r="P59" s="18">
        <v>570.24</v>
      </c>
      <c r="Q59" s="18"/>
      <c r="R59" s="18"/>
      <c r="S59" s="18">
        <v>554.4</v>
      </c>
      <c r="T59" s="18"/>
      <c r="U59" s="18"/>
      <c r="V59" s="18"/>
      <c r="W59" s="18"/>
      <c r="X59" s="18"/>
      <c r="Y59" s="18"/>
      <c r="Z59" s="18"/>
      <c r="AA59" s="18"/>
      <c r="AB59" s="18">
        <f t="shared" ref="AB59" si="40">ROUNDDOWN(AVERAGE(I59,P59,S59),2)</f>
        <v>550.88</v>
      </c>
      <c r="AC59" s="18"/>
      <c r="AD59" s="18">
        <f>STDEV(I59,P59,S59,W59)</f>
        <v>21.3388659492486</v>
      </c>
      <c r="AE59" s="18"/>
      <c r="AF59" s="18">
        <f>AD59/AB59*100</f>
        <v>3.87359605526586</v>
      </c>
      <c r="AG59" s="18"/>
      <c r="AH59" s="18">
        <f>AB59*E59</f>
        <v>6610.56</v>
      </c>
      <c r="AI59" s="18"/>
      <c r="AJ59" s="18"/>
      <c r="AK59" s="18">
        <f>ROUNDDOWN(AB59,2)</f>
        <v>550.88</v>
      </c>
      <c r="AL59" s="18">
        <f>AK59*E59</f>
        <v>6610.56</v>
      </c>
      <c r="AM59" s="15">
        <f t="shared" ref="AM59" si="41">E59*AB59</f>
        <v>6610.56</v>
      </c>
    </row>
    <row r="60" ht="27.75" customHeight="1" spans="1:39">
      <c r="A60" s="9"/>
      <c r="B60" s="9"/>
      <c r="C60" s="13"/>
      <c r="D60" s="16"/>
      <c r="E60" s="15"/>
      <c r="F60" s="13"/>
      <c r="G60" s="13"/>
      <c r="H60" s="13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5"/>
    </row>
    <row r="61" ht="21.75" customHeight="1" spans="1:39">
      <c r="A61" s="9">
        <v>23</v>
      </c>
      <c r="B61" s="9"/>
      <c r="C61" s="13" t="s">
        <v>52</v>
      </c>
      <c r="D61" s="14" t="s">
        <v>53</v>
      </c>
      <c r="E61" s="15">
        <v>115</v>
      </c>
      <c r="F61" s="13" t="s">
        <v>26</v>
      </c>
      <c r="G61" s="13"/>
      <c r="H61" s="13"/>
      <c r="I61" s="18">
        <v>120</v>
      </c>
      <c r="J61" s="18"/>
      <c r="K61" s="18"/>
      <c r="L61" s="18"/>
      <c r="M61" s="18"/>
      <c r="N61" s="18"/>
      <c r="O61" s="18"/>
      <c r="P61" s="18">
        <v>140</v>
      </c>
      <c r="Q61" s="18"/>
      <c r="R61" s="18"/>
      <c r="S61" s="18">
        <v>130</v>
      </c>
      <c r="T61" s="18"/>
      <c r="U61" s="18"/>
      <c r="V61" s="18"/>
      <c r="W61" s="18"/>
      <c r="X61" s="18"/>
      <c r="Y61" s="18"/>
      <c r="Z61" s="18"/>
      <c r="AA61" s="18"/>
      <c r="AB61" s="18">
        <f t="shared" ref="AB61" si="42">ROUNDDOWN(AVERAGE(I61,P61,S61),2)</f>
        <v>130</v>
      </c>
      <c r="AC61" s="18"/>
      <c r="AD61" s="18">
        <f>STDEV(I61,P61,S61)</f>
        <v>10</v>
      </c>
      <c r="AE61" s="18"/>
      <c r="AF61" s="18">
        <f>AD61/AB61*100</f>
        <v>7.69230769230769</v>
      </c>
      <c r="AG61" s="18"/>
      <c r="AH61" s="18">
        <f>AB61*E61</f>
        <v>14950</v>
      </c>
      <c r="AI61" s="18"/>
      <c r="AJ61" s="18"/>
      <c r="AK61" s="18">
        <f>ROUNDDOWN(AB61,2)</f>
        <v>130</v>
      </c>
      <c r="AL61" s="18">
        <f>AK61*E61</f>
        <v>14950</v>
      </c>
      <c r="AM61" s="15">
        <f t="shared" ref="AM61" si="43">E61*AB61</f>
        <v>14950</v>
      </c>
    </row>
    <row r="62" ht="28.5" customHeight="1" spans="1:39">
      <c r="A62" s="9"/>
      <c r="B62" s="9"/>
      <c r="C62" s="13"/>
      <c r="D62" s="16"/>
      <c r="E62" s="15"/>
      <c r="F62" s="13"/>
      <c r="G62" s="13"/>
      <c r="H62" s="13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5"/>
    </row>
    <row r="63" ht="21.75" customHeight="1" spans="1:39">
      <c r="A63" s="9">
        <v>24</v>
      </c>
      <c r="B63" s="9"/>
      <c r="C63" s="13" t="s">
        <v>54</v>
      </c>
      <c r="D63" s="14" t="s">
        <v>28</v>
      </c>
      <c r="E63" s="15">
        <v>12</v>
      </c>
      <c r="F63" s="13" t="s">
        <v>55</v>
      </c>
      <c r="G63" s="13"/>
      <c r="H63" s="13"/>
      <c r="I63" s="18">
        <v>60</v>
      </c>
      <c r="J63" s="18"/>
      <c r="K63" s="18"/>
      <c r="L63" s="18"/>
      <c r="M63" s="18"/>
      <c r="N63" s="18"/>
      <c r="O63" s="18"/>
      <c r="P63" s="18">
        <v>70</v>
      </c>
      <c r="Q63" s="18"/>
      <c r="R63" s="18"/>
      <c r="S63" s="18">
        <v>90</v>
      </c>
      <c r="T63" s="18"/>
      <c r="U63" s="18"/>
      <c r="V63" s="18"/>
      <c r="W63" s="18"/>
      <c r="X63" s="18"/>
      <c r="Y63" s="18"/>
      <c r="Z63" s="18"/>
      <c r="AA63" s="18"/>
      <c r="AB63" s="18">
        <f t="shared" ref="AB63" si="44">ROUNDDOWN(AVERAGE(I63,P63,S63),2)</f>
        <v>73.33</v>
      </c>
      <c r="AC63" s="18"/>
      <c r="AD63" s="18">
        <f>STDEV(I63,P63,S63)</f>
        <v>15.2752523165195</v>
      </c>
      <c r="AE63" s="18"/>
      <c r="AF63" s="18">
        <f>AD63/AB63*100</f>
        <v>20.8308363787256</v>
      </c>
      <c r="AG63" s="18"/>
      <c r="AH63" s="18">
        <f>AB63*E63</f>
        <v>879.96</v>
      </c>
      <c r="AI63" s="18"/>
      <c r="AJ63" s="18"/>
      <c r="AK63" s="18">
        <f>ROUNDDOWN(AB63,2)</f>
        <v>73.33</v>
      </c>
      <c r="AL63" s="18">
        <f>AK63*E63</f>
        <v>879.96</v>
      </c>
      <c r="AM63" s="15">
        <f t="shared" ref="AM63" si="45">E63*AB63</f>
        <v>879.96</v>
      </c>
    </row>
    <row r="64" ht="27.75" customHeight="1" spans="1:39">
      <c r="A64" s="9"/>
      <c r="B64" s="9"/>
      <c r="C64" s="13"/>
      <c r="D64" s="16"/>
      <c r="E64" s="15"/>
      <c r="F64" s="13"/>
      <c r="G64" s="13"/>
      <c r="H64" s="13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5"/>
    </row>
    <row r="65" ht="21.75" customHeight="1" spans="1:39">
      <c r="A65" s="9">
        <v>25</v>
      </c>
      <c r="B65" s="9"/>
      <c r="C65" s="13" t="s">
        <v>56</v>
      </c>
      <c r="D65" s="14" t="s">
        <v>53</v>
      </c>
      <c r="E65" s="15">
        <v>219.42</v>
      </c>
      <c r="F65" s="13" t="s">
        <v>57</v>
      </c>
      <c r="G65" s="13"/>
      <c r="H65" s="13"/>
      <c r="I65" s="18">
        <v>130</v>
      </c>
      <c r="J65" s="18"/>
      <c r="K65" s="18"/>
      <c r="L65" s="18"/>
      <c r="M65" s="18"/>
      <c r="N65" s="18"/>
      <c r="O65" s="18"/>
      <c r="P65" s="18">
        <v>135</v>
      </c>
      <c r="Q65" s="18"/>
      <c r="R65" s="18"/>
      <c r="S65" s="18">
        <v>137</v>
      </c>
      <c r="T65" s="18"/>
      <c r="U65" s="18"/>
      <c r="V65" s="18"/>
      <c r="W65" s="18"/>
      <c r="X65" s="18"/>
      <c r="Y65" s="18"/>
      <c r="Z65" s="18"/>
      <c r="AA65" s="18"/>
      <c r="AB65" s="18">
        <f t="shared" ref="AB65" si="46">ROUNDDOWN(AVERAGE(I65,P65,S65),2)</f>
        <v>134</v>
      </c>
      <c r="AC65" s="18"/>
      <c r="AD65" s="18">
        <f>STDEV(I65,P65,S65)</f>
        <v>3.60555127546399</v>
      </c>
      <c r="AE65" s="18"/>
      <c r="AF65" s="18">
        <f>AD65/AB65*100</f>
        <v>2.69070990706268</v>
      </c>
      <c r="AG65" s="18"/>
      <c r="AH65" s="18">
        <f>AB65*E65</f>
        <v>29402.28</v>
      </c>
      <c r="AI65" s="18"/>
      <c r="AJ65" s="18"/>
      <c r="AK65" s="18">
        <f>ROUNDDOWN(AB65,2)</f>
        <v>134</v>
      </c>
      <c r="AL65" s="18">
        <f>AK65*E65</f>
        <v>29402.28</v>
      </c>
      <c r="AM65" s="15">
        <f t="shared" ref="AM65" si="47">E65*AB65</f>
        <v>29402.28</v>
      </c>
    </row>
    <row r="66" ht="28.5" customHeight="1" spans="1:39">
      <c r="A66" s="9"/>
      <c r="B66" s="9"/>
      <c r="C66" s="13"/>
      <c r="D66" s="16"/>
      <c r="E66" s="15"/>
      <c r="F66" s="13"/>
      <c r="G66" s="13"/>
      <c r="H66" s="13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5"/>
    </row>
    <row r="67" ht="21" customHeight="1" spans="1:39">
      <c r="A67" s="9">
        <v>26</v>
      </c>
      <c r="B67" s="9"/>
      <c r="C67" s="13" t="s">
        <v>58</v>
      </c>
      <c r="D67" s="14" t="s">
        <v>28</v>
      </c>
      <c r="E67" s="15">
        <v>2000</v>
      </c>
      <c r="F67" s="13" t="s">
        <v>57</v>
      </c>
      <c r="G67" s="13"/>
      <c r="H67" s="13"/>
      <c r="I67" s="18">
        <v>72</v>
      </c>
      <c r="J67" s="18"/>
      <c r="K67" s="18"/>
      <c r="L67" s="18"/>
      <c r="M67" s="18"/>
      <c r="N67" s="18"/>
      <c r="O67" s="18"/>
      <c r="P67" s="18">
        <v>77.76</v>
      </c>
      <c r="Q67" s="18"/>
      <c r="R67" s="18"/>
      <c r="S67" s="18">
        <v>75.6</v>
      </c>
      <c r="T67" s="18"/>
      <c r="U67" s="18"/>
      <c r="V67" s="18"/>
      <c r="W67" s="18"/>
      <c r="X67" s="18"/>
      <c r="Y67" s="18"/>
      <c r="Z67" s="18"/>
      <c r="AA67" s="18"/>
      <c r="AB67" s="18">
        <f t="shared" ref="AB67" si="48">ROUNDDOWN(AVERAGE(I67,P67,S67),2)</f>
        <v>75.12</v>
      </c>
      <c r="AC67" s="18"/>
      <c r="AD67" s="18">
        <f>STDEV(I67,P67,S67)</f>
        <v>2.90984535671572</v>
      </c>
      <c r="AE67" s="18"/>
      <c r="AF67" s="18">
        <f>AD67/AB67*100</f>
        <v>3.87359605526586</v>
      </c>
      <c r="AG67" s="18"/>
      <c r="AH67" s="18">
        <f>AB67*E67</f>
        <v>150240</v>
      </c>
      <c r="AI67" s="18"/>
      <c r="AJ67" s="18"/>
      <c r="AK67" s="18">
        <f>ROUNDDOWN(AB67,2)</f>
        <v>75.12</v>
      </c>
      <c r="AL67" s="18">
        <f>AK67*E67</f>
        <v>150240</v>
      </c>
      <c r="AM67" s="15">
        <f t="shared" ref="AM67" si="49">E67*AB67</f>
        <v>150240</v>
      </c>
    </row>
    <row r="68" ht="28.5" customHeight="1" spans="1:39">
      <c r="A68" s="9"/>
      <c r="B68" s="9"/>
      <c r="C68" s="13"/>
      <c r="D68" s="16"/>
      <c r="E68" s="15"/>
      <c r="F68" s="13"/>
      <c r="G68" s="13"/>
      <c r="H68" s="13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5"/>
    </row>
    <row r="69" ht="21.75" customHeight="1" spans="1:39">
      <c r="A69" s="9">
        <v>27</v>
      </c>
      <c r="B69" s="9"/>
      <c r="C69" s="13" t="s">
        <v>59</v>
      </c>
      <c r="D69" s="14" t="s">
        <v>25</v>
      </c>
      <c r="E69" s="15">
        <v>129.6</v>
      </c>
      <c r="F69" s="13" t="s">
        <v>26</v>
      </c>
      <c r="G69" s="13"/>
      <c r="H69" s="13"/>
      <c r="I69" s="18">
        <v>90</v>
      </c>
      <c r="J69" s="18"/>
      <c r="K69" s="18"/>
      <c r="L69" s="18"/>
      <c r="M69" s="18"/>
      <c r="N69" s="18"/>
      <c r="O69" s="18"/>
      <c r="P69" s="18">
        <v>125</v>
      </c>
      <c r="Q69" s="18"/>
      <c r="R69" s="18"/>
      <c r="S69" s="18">
        <v>80</v>
      </c>
      <c r="T69" s="18"/>
      <c r="U69" s="18"/>
      <c r="V69" s="18"/>
      <c r="W69" s="18"/>
      <c r="X69" s="18"/>
      <c r="Y69" s="18"/>
      <c r="Z69" s="18"/>
      <c r="AA69" s="18"/>
      <c r="AB69" s="18">
        <f t="shared" ref="AB69" si="50">ROUNDDOWN(AVERAGE(I69,P69,S69),2)</f>
        <v>98.33</v>
      </c>
      <c r="AC69" s="18"/>
      <c r="AD69" s="18">
        <f>STDEV(I69,P69)</f>
        <v>24.7487373415292</v>
      </c>
      <c r="AE69" s="18"/>
      <c r="AF69" s="18">
        <f>AD69/AB69*100</f>
        <v>25.1690606544586</v>
      </c>
      <c r="AG69" s="18"/>
      <c r="AH69" s="18">
        <f>AB69*E69</f>
        <v>12743.568</v>
      </c>
      <c r="AI69" s="18"/>
      <c r="AJ69" s="18"/>
      <c r="AK69" s="18">
        <f>ROUNDDOWN(AB69,2)</f>
        <v>98.33</v>
      </c>
      <c r="AL69" s="18">
        <f>AK69*E69</f>
        <v>12743.568</v>
      </c>
      <c r="AM69" s="15">
        <f t="shared" ref="AM69" si="51">E69*AB69</f>
        <v>12743.568</v>
      </c>
    </row>
    <row r="70" ht="27.75" customHeight="1" spans="1:39">
      <c r="A70" s="9"/>
      <c r="B70" s="9"/>
      <c r="C70" s="13"/>
      <c r="D70" s="16"/>
      <c r="E70" s="15"/>
      <c r="F70" s="13"/>
      <c r="G70" s="13"/>
      <c r="H70" s="13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5"/>
    </row>
    <row r="71" ht="27.75" customHeight="1" spans="1:39">
      <c r="A71" s="9">
        <v>28</v>
      </c>
      <c r="B71" s="9"/>
      <c r="C71" s="13" t="s">
        <v>60</v>
      </c>
      <c r="D71" s="14" t="s">
        <v>44</v>
      </c>
      <c r="E71" s="15">
        <v>240</v>
      </c>
      <c r="F71" s="13" t="s">
        <v>26</v>
      </c>
      <c r="G71" s="13"/>
      <c r="H71" s="13"/>
      <c r="I71" s="18">
        <v>96</v>
      </c>
      <c r="J71" s="18"/>
      <c r="K71" s="18"/>
      <c r="L71" s="18"/>
      <c r="M71" s="18"/>
      <c r="N71" s="18"/>
      <c r="O71" s="18"/>
      <c r="P71" s="18">
        <v>120</v>
      </c>
      <c r="Q71" s="18"/>
      <c r="R71" s="18"/>
      <c r="S71" s="18">
        <v>100</v>
      </c>
      <c r="T71" s="18"/>
      <c r="U71" s="18"/>
      <c r="V71" s="18"/>
      <c r="W71" s="18"/>
      <c r="X71" s="18"/>
      <c r="Y71" s="18"/>
      <c r="Z71" s="18"/>
      <c r="AA71" s="18"/>
      <c r="AB71" s="18">
        <f t="shared" ref="AB71" si="52">ROUNDDOWN(AVERAGE(I71,P71,S71),2)</f>
        <v>105.33</v>
      </c>
      <c r="AC71" s="18"/>
      <c r="AD71" s="18">
        <f>STDEV(I71,P71)</f>
        <v>16.9705627484771</v>
      </c>
      <c r="AE71" s="18"/>
      <c r="AF71" s="18">
        <f>AD71/AB71*100</f>
        <v>16.1118036157573</v>
      </c>
      <c r="AG71" s="18"/>
      <c r="AH71" s="18">
        <f>AB71*E71</f>
        <v>25279.2</v>
      </c>
      <c r="AI71" s="18"/>
      <c r="AJ71" s="18"/>
      <c r="AK71" s="18">
        <f>ROUNDDOWN(AB71,2)</f>
        <v>105.33</v>
      </c>
      <c r="AL71" s="18">
        <f>AK71*E71</f>
        <v>25279.2</v>
      </c>
      <c r="AM71" s="15">
        <f t="shared" ref="AM71" si="53">E71*AB71</f>
        <v>25279.2</v>
      </c>
    </row>
    <row r="72" ht="27.75" customHeight="1" spans="1:39">
      <c r="A72" s="9"/>
      <c r="B72" s="9"/>
      <c r="C72" s="13"/>
      <c r="D72" s="16"/>
      <c r="E72" s="15"/>
      <c r="F72" s="13"/>
      <c r="G72" s="13"/>
      <c r="H72" s="13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5"/>
    </row>
    <row r="73" ht="27.75" customHeight="1" spans="1:39">
      <c r="A73" s="9">
        <v>29</v>
      </c>
      <c r="B73" s="9"/>
      <c r="C73" s="13" t="s">
        <v>61</v>
      </c>
      <c r="D73" s="26" t="s">
        <v>44</v>
      </c>
      <c r="E73" s="15">
        <v>64</v>
      </c>
      <c r="F73" s="13" t="s">
        <v>26</v>
      </c>
      <c r="G73" s="13"/>
      <c r="H73" s="13"/>
      <c r="I73" s="18">
        <v>350</v>
      </c>
      <c r="J73" s="18"/>
      <c r="K73" s="18"/>
      <c r="L73" s="18"/>
      <c r="M73" s="18"/>
      <c r="N73" s="18"/>
      <c r="O73" s="18"/>
      <c r="P73" s="18">
        <v>335</v>
      </c>
      <c r="Q73" s="18"/>
      <c r="R73" s="18"/>
      <c r="S73" s="18">
        <v>375</v>
      </c>
      <c r="T73" s="18"/>
      <c r="U73" s="18"/>
      <c r="V73" s="18"/>
      <c r="W73" s="18"/>
      <c r="X73" s="18"/>
      <c r="Y73" s="18"/>
      <c r="Z73" s="18"/>
      <c r="AA73" s="18"/>
      <c r="AB73" s="18">
        <f t="shared" ref="AB73" si="54">ROUNDDOWN(AVERAGE(I73,P73,S73),2)</f>
        <v>353.33</v>
      </c>
      <c r="AC73" s="18"/>
      <c r="AD73" s="18">
        <f>STDEV(I73,P73)</f>
        <v>10.6066017177982</v>
      </c>
      <c r="AE73" s="18"/>
      <c r="AF73" s="18">
        <f>AD73/AB73*100</f>
        <v>3.00189673047808</v>
      </c>
      <c r="AG73" s="18"/>
      <c r="AH73" s="18">
        <f>AB73*E73</f>
        <v>22613.12</v>
      </c>
      <c r="AI73" s="18"/>
      <c r="AJ73" s="18"/>
      <c r="AK73" s="18">
        <f>ROUNDDOWN(AB73,2)</f>
        <v>353.33</v>
      </c>
      <c r="AL73" s="18">
        <f>AK73*E73</f>
        <v>22613.12</v>
      </c>
      <c r="AM73" s="15">
        <f t="shared" ref="AM73" si="55">E73*AB73</f>
        <v>22613.12</v>
      </c>
    </row>
    <row r="74" ht="27.75" customHeight="1" spans="1:39">
      <c r="A74" s="9"/>
      <c r="B74" s="9"/>
      <c r="C74" s="13"/>
      <c r="D74" s="27"/>
      <c r="E74" s="15"/>
      <c r="F74" s="13"/>
      <c r="G74" s="13"/>
      <c r="H74" s="13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5"/>
    </row>
    <row r="75" ht="27.75" customHeight="1" spans="1:39">
      <c r="A75" s="9">
        <v>30</v>
      </c>
      <c r="B75" s="9"/>
      <c r="C75" s="13" t="s">
        <v>62</v>
      </c>
      <c r="D75" s="26" t="s">
        <v>44</v>
      </c>
      <c r="E75" s="15">
        <v>98.8</v>
      </c>
      <c r="F75" s="13" t="s">
        <v>26</v>
      </c>
      <c r="G75" s="13"/>
      <c r="H75" s="13"/>
      <c r="I75" s="18">
        <v>220</v>
      </c>
      <c r="J75" s="18"/>
      <c r="K75" s="18"/>
      <c r="L75" s="18"/>
      <c r="M75" s="18"/>
      <c r="N75" s="18"/>
      <c r="O75" s="18"/>
      <c r="P75" s="18">
        <v>210</v>
      </c>
      <c r="Q75" s="18"/>
      <c r="R75" s="18"/>
      <c r="S75" s="18">
        <v>250</v>
      </c>
      <c r="T75" s="18"/>
      <c r="U75" s="18"/>
      <c r="V75" s="18"/>
      <c r="W75" s="18"/>
      <c r="X75" s="18"/>
      <c r="Y75" s="18"/>
      <c r="Z75" s="18"/>
      <c r="AA75" s="18"/>
      <c r="AB75" s="18">
        <f t="shared" ref="AB75" si="56">ROUNDDOWN(AVERAGE(I75,P75,S75),2)</f>
        <v>226.66</v>
      </c>
      <c r="AC75" s="18"/>
      <c r="AD75" s="18">
        <f>STDEV(I75,P75)</f>
        <v>7.07106781186548</v>
      </c>
      <c r="AE75" s="18"/>
      <c r="AF75" s="18">
        <f>AD75/AB75*100</f>
        <v>3.11968049583759</v>
      </c>
      <c r="AG75" s="18"/>
      <c r="AH75" s="18">
        <f>AB75*E75</f>
        <v>22394.008</v>
      </c>
      <c r="AI75" s="18"/>
      <c r="AJ75" s="18"/>
      <c r="AK75" s="18">
        <f>ROUNDDOWN(AB75,2)</f>
        <v>226.66</v>
      </c>
      <c r="AL75" s="18">
        <f>AK75*E75</f>
        <v>22394.008</v>
      </c>
      <c r="AM75" s="15">
        <f t="shared" ref="AM75" si="57">E75*AB75</f>
        <v>22394.008</v>
      </c>
    </row>
    <row r="76" ht="27.75" customHeight="1" spans="1:39">
      <c r="A76" s="9"/>
      <c r="B76" s="9"/>
      <c r="C76" s="13"/>
      <c r="D76" s="27"/>
      <c r="E76" s="15"/>
      <c r="F76" s="13"/>
      <c r="G76" s="13"/>
      <c r="H76" s="13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5"/>
    </row>
    <row r="77" ht="18" customHeight="1" spans="2:39">
      <c r="B77" s="28" t="s">
        <v>63</v>
      </c>
      <c r="C77" s="28"/>
      <c r="D77" s="28"/>
      <c r="AH77" s="29">
        <f>AH17+AH19+AH21+AH23+AH27+AH29+AH31+AH33+AH35+AH37+AH39+AH41+AH43+AH45+AH47+AH49+AH51+AH53+AH55+AH57+AH59+AH61+AH63+AH65+AH67+AH69+AH73+AH75+AH25+AH71</f>
        <v>522322.852</v>
      </c>
      <c r="AI77" s="29"/>
      <c r="AL77" s="29">
        <f>SUM(AL17:AL76)</f>
        <v>522322.852</v>
      </c>
      <c r="AM77" s="29">
        <f>SUM(AM17:AM76)</f>
        <v>522322.852</v>
      </c>
    </row>
    <row r="78" ht="64.5" customHeight="1" spans="2:39">
      <c r="B78" s="8" t="s">
        <v>64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ht="9.75" customHeight="1"/>
  </sheetData>
  <mergeCells count="728">
    <mergeCell ref="A1:AM1"/>
    <mergeCell ref="A2:AM2"/>
    <mergeCell ref="A3:AM3"/>
    <mergeCell ref="A4:AM4"/>
    <mergeCell ref="A5:AM5"/>
    <mergeCell ref="C6:AE6"/>
    <mergeCell ref="B7:AE7"/>
    <mergeCell ref="Q8:W8"/>
    <mergeCell ref="I10:O10"/>
    <mergeCell ref="P10:R10"/>
    <mergeCell ref="S10:V10"/>
    <mergeCell ref="W10:Y10"/>
    <mergeCell ref="Z10:AA10"/>
    <mergeCell ref="AD10:AE10"/>
    <mergeCell ref="AH10:AJ10"/>
    <mergeCell ref="AI11:AJ11"/>
    <mergeCell ref="AI16:AJ16"/>
    <mergeCell ref="I17:O17"/>
    <mergeCell ref="P17:R17"/>
    <mergeCell ref="S17:V17"/>
    <mergeCell ref="W17:Y17"/>
    <mergeCell ref="Z17:AA17"/>
    <mergeCell ref="I18:O18"/>
    <mergeCell ref="P18:R18"/>
    <mergeCell ref="S18:V18"/>
    <mergeCell ref="W18:Y18"/>
    <mergeCell ref="Z18:AA18"/>
    <mergeCell ref="I19:O19"/>
    <mergeCell ref="P19:R19"/>
    <mergeCell ref="S19:V19"/>
    <mergeCell ref="W19:Y19"/>
    <mergeCell ref="Z19:AA19"/>
    <mergeCell ref="I20:O20"/>
    <mergeCell ref="P20:R20"/>
    <mergeCell ref="S20:V20"/>
    <mergeCell ref="W20:Y20"/>
    <mergeCell ref="Z20:AA20"/>
    <mergeCell ref="I21:O21"/>
    <mergeCell ref="P21:R21"/>
    <mergeCell ref="S21:V21"/>
    <mergeCell ref="W21:Y21"/>
    <mergeCell ref="Z21:AA21"/>
    <mergeCell ref="I22:O22"/>
    <mergeCell ref="P22:R22"/>
    <mergeCell ref="S22:V22"/>
    <mergeCell ref="W22:Y22"/>
    <mergeCell ref="Z22:AA22"/>
    <mergeCell ref="I23:O23"/>
    <mergeCell ref="P23:R23"/>
    <mergeCell ref="S23:V23"/>
    <mergeCell ref="W23:Y23"/>
    <mergeCell ref="Z23:AA23"/>
    <mergeCell ref="I24:O24"/>
    <mergeCell ref="P24:R24"/>
    <mergeCell ref="S24:V24"/>
    <mergeCell ref="W24:Y24"/>
    <mergeCell ref="Z24:AA24"/>
    <mergeCell ref="I25:O25"/>
    <mergeCell ref="P25:R25"/>
    <mergeCell ref="S25:V25"/>
    <mergeCell ref="W25:Y25"/>
    <mergeCell ref="Z25:AA25"/>
    <mergeCell ref="I26:O26"/>
    <mergeCell ref="P26:R26"/>
    <mergeCell ref="S26:V26"/>
    <mergeCell ref="W26:Y26"/>
    <mergeCell ref="Z26:AA26"/>
    <mergeCell ref="I27:O27"/>
    <mergeCell ref="P27:R27"/>
    <mergeCell ref="S27:V27"/>
    <mergeCell ref="W27:Y27"/>
    <mergeCell ref="Z27:AA27"/>
    <mergeCell ref="I28:O28"/>
    <mergeCell ref="P28:R28"/>
    <mergeCell ref="S28:V28"/>
    <mergeCell ref="W28:Y28"/>
    <mergeCell ref="Z28:AA28"/>
    <mergeCell ref="I29:O29"/>
    <mergeCell ref="P29:R29"/>
    <mergeCell ref="S29:V29"/>
    <mergeCell ref="W29:Y29"/>
    <mergeCell ref="Z29:AA29"/>
    <mergeCell ref="I30:O30"/>
    <mergeCell ref="P30:R30"/>
    <mergeCell ref="S30:V30"/>
    <mergeCell ref="W30:Y30"/>
    <mergeCell ref="Z30:AA30"/>
    <mergeCell ref="I31:O31"/>
    <mergeCell ref="P31:R31"/>
    <mergeCell ref="S31:V31"/>
    <mergeCell ref="W31:Y31"/>
    <mergeCell ref="Z31:AA31"/>
    <mergeCell ref="I32:O32"/>
    <mergeCell ref="P32:R32"/>
    <mergeCell ref="S32:V32"/>
    <mergeCell ref="W32:Y32"/>
    <mergeCell ref="Z32:AA32"/>
    <mergeCell ref="I33:O33"/>
    <mergeCell ref="P33:R33"/>
    <mergeCell ref="S33:V33"/>
    <mergeCell ref="W33:Y33"/>
    <mergeCell ref="Z33:AA33"/>
    <mergeCell ref="I34:O34"/>
    <mergeCell ref="P34:R34"/>
    <mergeCell ref="S34:V34"/>
    <mergeCell ref="W34:Y34"/>
    <mergeCell ref="Z34:AA34"/>
    <mergeCell ref="I35:O35"/>
    <mergeCell ref="P35:R35"/>
    <mergeCell ref="S35:V35"/>
    <mergeCell ref="W35:Y35"/>
    <mergeCell ref="Z35:AA35"/>
    <mergeCell ref="I36:O36"/>
    <mergeCell ref="P36:R36"/>
    <mergeCell ref="S36:V36"/>
    <mergeCell ref="W36:Y36"/>
    <mergeCell ref="Z36:AA36"/>
    <mergeCell ref="I37:O37"/>
    <mergeCell ref="P37:R37"/>
    <mergeCell ref="S37:V37"/>
    <mergeCell ref="W37:Y37"/>
    <mergeCell ref="Z37:AA37"/>
    <mergeCell ref="I38:O38"/>
    <mergeCell ref="P38:R38"/>
    <mergeCell ref="S38:V38"/>
    <mergeCell ref="W38:Y38"/>
    <mergeCell ref="Z38:AA38"/>
    <mergeCell ref="I39:O39"/>
    <mergeCell ref="P39:R39"/>
    <mergeCell ref="S39:V39"/>
    <mergeCell ref="W39:Y39"/>
    <mergeCell ref="Z39:AA39"/>
    <mergeCell ref="I40:O40"/>
    <mergeCell ref="P40:R40"/>
    <mergeCell ref="S40:V40"/>
    <mergeCell ref="W40:Y40"/>
    <mergeCell ref="Z40:AA40"/>
    <mergeCell ref="I41:O41"/>
    <mergeCell ref="P41:R41"/>
    <mergeCell ref="S41:V41"/>
    <mergeCell ref="W41:Y41"/>
    <mergeCell ref="Z41:AA41"/>
    <mergeCell ref="I42:O42"/>
    <mergeCell ref="P42:R42"/>
    <mergeCell ref="S42:V42"/>
    <mergeCell ref="W42:Y42"/>
    <mergeCell ref="Z42:AA42"/>
    <mergeCell ref="I43:O43"/>
    <mergeCell ref="P43:R43"/>
    <mergeCell ref="S43:V43"/>
    <mergeCell ref="W43:Y43"/>
    <mergeCell ref="Z43:AA43"/>
    <mergeCell ref="I44:O44"/>
    <mergeCell ref="P44:R44"/>
    <mergeCell ref="S44:V44"/>
    <mergeCell ref="W44:Y44"/>
    <mergeCell ref="Z44:AA44"/>
    <mergeCell ref="I45:O45"/>
    <mergeCell ref="P45:R45"/>
    <mergeCell ref="S45:V45"/>
    <mergeCell ref="W45:Y45"/>
    <mergeCell ref="Z45:AA45"/>
    <mergeCell ref="I46:O46"/>
    <mergeCell ref="P46:R46"/>
    <mergeCell ref="S46:V46"/>
    <mergeCell ref="W46:Y46"/>
    <mergeCell ref="Z46:AA46"/>
    <mergeCell ref="I47:O47"/>
    <mergeCell ref="P47:R47"/>
    <mergeCell ref="S47:V47"/>
    <mergeCell ref="W47:Y47"/>
    <mergeCell ref="Z47:AA47"/>
    <mergeCell ref="I48:O48"/>
    <mergeCell ref="P48:R48"/>
    <mergeCell ref="S48:V48"/>
    <mergeCell ref="W48:Y48"/>
    <mergeCell ref="Z48:AA48"/>
    <mergeCell ref="I49:O49"/>
    <mergeCell ref="P49:R49"/>
    <mergeCell ref="S49:V49"/>
    <mergeCell ref="W49:Y49"/>
    <mergeCell ref="Z49:AA49"/>
    <mergeCell ref="I50:O50"/>
    <mergeCell ref="P50:R50"/>
    <mergeCell ref="S50:V50"/>
    <mergeCell ref="W50:Y50"/>
    <mergeCell ref="Z50:AA50"/>
    <mergeCell ref="I51:O51"/>
    <mergeCell ref="P51:R51"/>
    <mergeCell ref="S51:V51"/>
    <mergeCell ref="W51:Y51"/>
    <mergeCell ref="Z51:AA51"/>
    <mergeCell ref="I52:O52"/>
    <mergeCell ref="P52:R52"/>
    <mergeCell ref="S52:V52"/>
    <mergeCell ref="W52:Y52"/>
    <mergeCell ref="Z52:AA52"/>
    <mergeCell ref="I53:O53"/>
    <mergeCell ref="P53:R53"/>
    <mergeCell ref="S53:V53"/>
    <mergeCell ref="W53:Y53"/>
    <mergeCell ref="Z53:AA53"/>
    <mergeCell ref="I54:O54"/>
    <mergeCell ref="P54:R54"/>
    <mergeCell ref="S54:V54"/>
    <mergeCell ref="W54:Y54"/>
    <mergeCell ref="Z54:AA54"/>
    <mergeCell ref="I55:O55"/>
    <mergeCell ref="P55:R55"/>
    <mergeCell ref="S55:V55"/>
    <mergeCell ref="W55:Y55"/>
    <mergeCell ref="Z55:AA55"/>
    <mergeCell ref="I56:O56"/>
    <mergeCell ref="P56:R56"/>
    <mergeCell ref="S56:V56"/>
    <mergeCell ref="W56:Y56"/>
    <mergeCell ref="Z56:AA56"/>
    <mergeCell ref="I57:O57"/>
    <mergeCell ref="P57:R57"/>
    <mergeCell ref="S57:V57"/>
    <mergeCell ref="W57:Y57"/>
    <mergeCell ref="Z57:AA57"/>
    <mergeCell ref="I58:O58"/>
    <mergeCell ref="P58:R58"/>
    <mergeCell ref="S58:V58"/>
    <mergeCell ref="W58:Y58"/>
    <mergeCell ref="Z58:AA58"/>
    <mergeCell ref="I59:O59"/>
    <mergeCell ref="P59:R59"/>
    <mergeCell ref="S59:V59"/>
    <mergeCell ref="W59:Y59"/>
    <mergeCell ref="Z59:AA59"/>
    <mergeCell ref="I60:O60"/>
    <mergeCell ref="P60:R60"/>
    <mergeCell ref="S60:V60"/>
    <mergeCell ref="W60:Y60"/>
    <mergeCell ref="Z60:AA60"/>
    <mergeCell ref="I61:O61"/>
    <mergeCell ref="P61:R61"/>
    <mergeCell ref="S61:V61"/>
    <mergeCell ref="W61:Y61"/>
    <mergeCell ref="Z61:AA61"/>
    <mergeCell ref="I62:O62"/>
    <mergeCell ref="P62:R62"/>
    <mergeCell ref="S62:V62"/>
    <mergeCell ref="W62:Y62"/>
    <mergeCell ref="Z62:AA62"/>
    <mergeCell ref="I63:O63"/>
    <mergeCell ref="P63:R63"/>
    <mergeCell ref="S63:V63"/>
    <mergeCell ref="W63:Y63"/>
    <mergeCell ref="Z63:AA63"/>
    <mergeCell ref="I64:O64"/>
    <mergeCell ref="P64:R64"/>
    <mergeCell ref="S64:V64"/>
    <mergeCell ref="W64:Y64"/>
    <mergeCell ref="Z64:AA64"/>
    <mergeCell ref="I65:O65"/>
    <mergeCell ref="P65:R65"/>
    <mergeCell ref="S65:V65"/>
    <mergeCell ref="W65:Y65"/>
    <mergeCell ref="Z65:AA65"/>
    <mergeCell ref="I66:O66"/>
    <mergeCell ref="P66:R66"/>
    <mergeCell ref="S66:V66"/>
    <mergeCell ref="W66:Y66"/>
    <mergeCell ref="Z66:AA66"/>
    <mergeCell ref="I67:O67"/>
    <mergeCell ref="P67:R67"/>
    <mergeCell ref="S67:V67"/>
    <mergeCell ref="W67:Y67"/>
    <mergeCell ref="Z67:AA67"/>
    <mergeCell ref="I68:O68"/>
    <mergeCell ref="P68:R68"/>
    <mergeCell ref="S68:V68"/>
    <mergeCell ref="W68:Y68"/>
    <mergeCell ref="Z68:AA68"/>
    <mergeCell ref="I69:O69"/>
    <mergeCell ref="P69:R69"/>
    <mergeCell ref="S69:V69"/>
    <mergeCell ref="W69:Y69"/>
    <mergeCell ref="Z69:AA69"/>
    <mergeCell ref="I70:O70"/>
    <mergeCell ref="P70:R70"/>
    <mergeCell ref="S70:V70"/>
    <mergeCell ref="W70:Y70"/>
    <mergeCell ref="Z70:AA70"/>
    <mergeCell ref="I71:O71"/>
    <mergeCell ref="P71:R71"/>
    <mergeCell ref="S71:V71"/>
    <mergeCell ref="W71:Y71"/>
    <mergeCell ref="Z71:AA71"/>
    <mergeCell ref="I72:O72"/>
    <mergeCell ref="P72:R72"/>
    <mergeCell ref="S72:V72"/>
    <mergeCell ref="W72:Y72"/>
    <mergeCell ref="Z72:AA72"/>
    <mergeCell ref="I73:O73"/>
    <mergeCell ref="P73:R73"/>
    <mergeCell ref="S73:V73"/>
    <mergeCell ref="W73:Y73"/>
    <mergeCell ref="Z73:AA73"/>
    <mergeCell ref="I74:O74"/>
    <mergeCell ref="P74:R74"/>
    <mergeCell ref="S74:V74"/>
    <mergeCell ref="W74:Y74"/>
    <mergeCell ref="Z74:AA74"/>
    <mergeCell ref="I75:O75"/>
    <mergeCell ref="P75:R75"/>
    <mergeCell ref="S75:V75"/>
    <mergeCell ref="W75:Y75"/>
    <mergeCell ref="Z75:AA75"/>
    <mergeCell ref="I76:O76"/>
    <mergeCell ref="P76:R76"/>
    <mergeCell ref="S76:V76"/>
    <mergeCell ref="W76:Y76"/>
    <mergeCell ref="Z76:AA76"/>
    <mergeCell ref="B77:C77"/>
    <mergeCell ref="AH77:AI77"/>
    <mergeCell ref="B78:AM78"/>
    <mergeCell ref="C10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D10:D15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E10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AB10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39:AB40"/>
    <mergeCell ref="AB41:AB42"/>
    <mergeCell ref="AB43:AB44"/>
    <mergeCell ref="AB45:AB46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C10:AC16"/>
    <mergeCell ref="AC17:AC1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1:AC42"/>
    <mergeCell ref="AC43:AC44"/>
    <mergeCell ref="AC45:AC46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D12:AD16"/>
    <mergeCell ref="AE12:AE16"/>
    <mergeCell ref="AF15:AF16"/>
    <mergeCell ref="AG15:AG16"/>
    <mergeCell ref="AH12:AH15"/>
    <mergeCell ref="AK10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K33:AK34"/>
    <mergeCell ref="AK35:AK36"/>
    <mergeCell ref="AK37:AK38"/>
    <mergeCell ref="AK39:AK40"/>
    <mergeCell ref="AK41:AK42"/>
    <mergeCell ref="AK43:AK44"/>
    <mergeCell ref="AK45:AK46"/>
    <mergeCell ref="AK47:AK48"/>
    <mergeCell ref="AK49:AK50"/>
    <mergeCell ref="AK51:AK52"/>
    <mergeCell ref="AK53:AK54"/>
    <mergeCell ref="AK55:AK56"/>
    <mergeCell ref="AK57:AK58"/>
    <mergeCell ref="AK59:AK60"/>
    <mergeCell ref="AK61:AK62"/>
    <mergeCell ref="AK63:AK64"/>
    <mergeCell ref="AK65:AK66"/>
    <mergeCell ref="AK67:AK68"/>
    <mergeCell ref="AK69:AK70"/>
    <mergeCell ref="AK71:AK72"/>
    <mergeCell ref="AK73:AK74"/>
    <mergeCell ref="AK75:AK76"/>
    <mergeCell ref="AL10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L33:AL34"/>
    <mergeCell ref="AL35:AL36"/>
    <mergeCell ref="AL37:AL38"/>
    <mergeCell ref="AL39:AL40"/>
    <mergeCell ref="AL41:AL42"/>
    <mergeCell ref="AL43:AL44"/>
    <mergeCell ref="AL45:AL46"/>
    <mergeCell ref="AL47:AL48"/>
    <mergeCell ref="AL49:AL50"/>
    <mergeCell ref="AL51:AL52"/>
    <mergeCell ref="AL53:AL54"/>
    <mergeCell ref="AL55:AL56"/>
    <mergeCell ref="AL57:AL58"/>
    <mergeCell ref="AL59:AL60"/>
    <mergeCell ref="AL61:AL62"/>
    <mergeCell ref="AL63:AL64"/>
    <mergeCell ref="AL65:AL66"/>
    <mergeCell ref="AL67:AL68"/>
    <mergeCell ref="AL69:AL70"/>
    <mergeCell ref="AL71:AL72"/>
    <mergeCell ref="AL73:AL74"/>
    <mergeCell ref="AL75:AL76"/>
    <mergeCell ref="AM10:AM16"/>
    <mergeCell ref="AM17:AM18"/>
    <mergeCell ref="AM19:AM20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AD71:AE72"/>
    <mergeCell ref="AF71:AG72"/>
    <mergeCell ref="AH71:AJ72"/>
    <mergeCell ref="A71:B72"/>
    <mergeCell ref="F71:H72"/>
    <mergeCell ref="AD25:AE26"/>
    <mergeCell ref="AF25:AG26"/>
    <mergeCell ref="AH25:AJ26"/>
    <mergeCell ref="A25:B26"/>
    <mergeCell ref="F25:H26"/>
    <mergeCell ref="AD73:AE74"/>
    <mergeCell ref="AF73:AG74"/>
    <mergeCell ref="AH73:AJ74"/>
    <mergeCell ref="AD75:AE76"/>
    <mergeCell ref="AF75:AG76"/>
    <mergeCell ref="AH75:AJ76"/>
    <mergeCell ref="A75:B76"/>
    <mergeCell ref="F75:H76"/>
    <mergeCell ref="A73:B74"/>
    <mergeCell ref="F73:H74"/>
    <mergeCell ref="A27:B28"/>
    <mergeCell ref="F27:H28"/>
    <mergeCell ref="AD27:AE28"/>
    <mergeCell ref="AF27:AG28"/>
    <mergeCell ref="AH27:AJ28"/>
    <mergeCell ref="AD69:AE70"/>
    <mergeCell ref="AF69:AG70"/>
    <mergeCell ref="AH69:AJ70"/>
    <mergeCell ref="AD67:AE68"/>
    <mergeCell ref="AF67:AG68"/>
    <mergeCell ref="AH67:AJ68"/>
    <mergeCell ref="AD65:AE66"/>
    <mergeCell ref="AF65:AG66"/>
    <mergeCell ref="AH65:AJ66"/>
    <mergeCell ref="A69:B70"/>
    <mergeCell ref="F69:H70"/>
    <mergeCell ref="A67:B68"/>
    <mergeCell ref="F67:H68"/>
    <mergeCell ref="A65:B66"/>
    <mergeCell ref="F65:H66"/>
    <mergeCell ref="AD63:AE64"/>
    <mergeCell ref="AF63:AG64"/>
    <mergeCell ref="AH63:AJ64"/>
    <mergeCell ref="A63:B64"/>
    <mergeCell ref="F63:H64"/>
    <mergeCell ref="AD61:AE62"/>
    <mergeCell ref="AF61:AG62"/>
    <mergeCell ref="AH61:AJ62"/>
    <mergeCell ref="A61:B62"/>
    <mergeCell ref="F61:H62"/>
    <mergeCell ref="AD59:AE60"/>
    <mergeCell ref="AF59:AG60"/>
    <mergeCell ref="AH59:AJ60"/>
    <mergeCell ref="A59:B60"/>
    <mergeCell ref="F59:H60"/>
    <mergeCell ref="AD57:AE58"/>
    <mergeCell ref="AF57:AG58"/>
    <mergeCell ref="AH57:AJ58"/>
    <mergeCell ref="A57:B58"/>
    <mergeCell ref="F57:H58"/>
    <mergeCell ref="AD55:AE56"/>
    <mergeCell ref="AF55:AG56"/>
    <mergeCell ref="AH55:AJ56"/>
    <mergeCell ref="A55:B56"/>
    <mergeCell ref="F55:H56"/>
    <mergeCell ref="AD53:AE54"/>
    <mergeCell ref="AF53:AG54"/>
    <mergeCell ref="AH53:AJ54"/>
    <mergeCell ref="A53:B54"/>
    <mergeCell ref="F53:H54"/>
    <mergeCell ref="AD51:AE52"/>
    <mergeCell ref="AF51:AG52"/>
    <mergeCell ref="AH51:AJ52"/>
    <mergeCell ref="A51:B52"/>
    <mergeCell ref="F51:H52"/>
    <mergeCell ref="AD49:AE50"/>
    <mergeCell ref="AF49:AG50"/>
    <mergeCell ref="AH49:AJ50"/>
    <mergeCell ref="A49:B50"/>
    <mergeCell ref="F49:H50"/>
    <mergeCell ref="AD47:AE48"/>
    <mergeCell ref="AF47:AG48"/>
    <mergeCell ref="AH47:AJ48"/>
    <mergeCell ref="A47:B48"/>
    <mergeCell ref="F47:H48"/>
    <mergeCell ref="AD45:AE46"/>
    <mergeCell ref="AF45:AG46"/>
    <mergeCell ref="AH45:AJ46"/>
    <mergeCell ref="A45:B46"/>
    <mergeCell ref="F45:H46"/>
    <mergeCell ref="AD43:AE44"/>
    <mergeCell ref="AF43:AG44"/>
    <mergeCell ref="AH43:AJ44"/>
    <mergeCell ref="A43:B44"/>
    <mergeCell ref="F43:H44"/>
    <mergeCell ref="AD41:AE42"/>
    <mergeCell ref="AF41:AG42"/>
    <mergeCell ref="AH41:AJ42"/>
    <mergeCell ref="A41:B42"/>
    <mergeCell ref="F41:H42"/>
    <mergeCell ref="AD39:AE40"/>
    <mergeCell ref="AF39:AG40"/>
    <mergeCell ref="AH39:AJ40"/>
    <mergeCell ref="A39:B40"/>
    <mergeCell ref="F39:H40"/>
    <mergeCell ref="AD37:AE38"/>
    <mergeCell ref="AF37:AG38"/>
    <mergeCell ref="AH37:AJ38"/>
    <mergeCell ref="A37:B38"/>
    <mergeCell ref="F37:H38"/>
    <mergeCell ref="AD35:AE36"/>
    <mergeCell ref="AF35:AG36"/>
    <mergeCell ref="AH35:AJ36"/>
    <mergeCell ref="A35:B36"/>
    <mergeCell ref="F35:H36"/>
    <mergeCell ref="AD33:AE34"/>
    <mergeCell ref="AF33:AG34"/>
    <mergeCell ref="AH33:AJ34"/>
    <mergeCell ref="A33:B34"/>
    <mergeCell ref="F33:H34"/>
    <mergeCell ref="AD31:AE32"/>
    <mergeCell ref="AF31:AG32"/>
    <mergeCell ref="AH31:AJ32"/>
    <mergeCell ref="A31:B32"/>
    <mergeCell ref="F31:H32"/>
    <mergeCell ref="AD29:AE30"/>
    <mergeCell ref="AF29:AG30"/>
    <mergeCell ref="AH29:AJ30"/>
    <mergeCell ref="A29:B30"/>
    <mergeCell ref="F29:H30"/>
    <mergeCell ref="AD23:AE24"/>
    <mergeCell ref="AF23:AG24"/>
    <mergeCell ref="AH23:AJ24"/>
    <mergeCell ref="A23:B24"/>
    <mergeCell ref="F23:H24"/>
    <mergeCell ref="AD21:AE22"/>
    <mergeCell ref="AF21:AG22"/>
    <mergeCell ref="AH21:AJ22"/>
    <mergeCell ref="A21:B22"/>
    <mergeCell ref="F21:H22"/>
    <mergeCell ref="AD19:AE20"/>
    <mergeCell ref="AF19:AG20"/>
    <mergeCell ref="AH19:AJ20"/>
    <mergeCell ref="A19:B20"/>
    <mergeCell ref="F19:H20"/>
    <mergeCell ref="AD17:AE18"/>
    <mergeCell ref="AF17:AG18"/>
    <mergeCell ref="AH17:AJ18"/>
    <mergeCell ref="A17:B18"/>
    <mergeCell ref="F17:H18"/>
    <mergeCell ref="I11:AA16"/>
    <mergeCell ref="AI12:AJ15"/>
    <mergeCell ref="A10:B16"/>
    <mergeCell ref="F10:H16"/>
    <mergeCell ref="AF10:AG12"/>
  </mergeCells>
  <pageMargins left="0.119444444444444" right="0.109722222222222" top="0.15" bottom="0" header="0.3" footer="0.3"/>
  <pageSetup paperSize="9" scale="7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odayn</cp:lastModifiedBy>
  <dcterms:created xsi:type="dcterms:W3CDTF">2019-04-16T08:43:00Z</dcterms:created>
  <cp:lastPrinted>2019-10-01T12:27:00Z</cp:lastPrinted>
  <dcterms:modified xsi:type="dcterms:W3CDTF">2021-09-15T12:56:17Z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15.2.10.0</vt:lpwstr>
  </property>
  <property fmtid="{D5CDD505-2E9C-101B-9397-08002B2CF9AE}" pid="3" name="KSOProductBuildVer">
    <vt:lpwstr>1049-10.2.0.7636</vt:lpwstr>
  </property>
</Properties>
</file>