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КС-3" sheetId="1" r:id="rId1"/>
    <sheet name="Смета" sheetId="2" state="hidden" r:id="rId2"/>
    <sheet name="КС-2" sheetId="3" state="hidden" r:id="rId3"/>
  </sheets>
  <definedNames>
    <definedName name="Times">#REF!</definedName>
    <definedName name="_xlnm.Print_Titles" localSheetId="1">'Смета'!$16:$16</definedName>
    <definedName name="_xlnm.Print_Area" localSheetId="2">'КС-2'!$A$1:$P$206</definedName>
    <definedName name="_xlnm.Print_Area" localSheetId="1">'Смета'!$A$1:$K$241</definedName>
  </definedNames>
  <calcPr fullCalcOnLoad="1" refMode="R1C1"/>
</workbook>
</file>

<file path=xl/sharedStrings.xml><?xml version="1.0" encoding="utf-8"?>
<sst xmlns="http://schemas.openxmlformats.org/spreadsheetml/2006/main" count="585" uniqueCount="201">
  <si>
    <t>Унифицированная форма № КС - 3</t>
  </si>
  <si>
    <t>Утверждена постановлением Госкомстата России</t>
  </si>
  <si>
    <t>от 11.11.99 № 100</t>
  </si>
  <si>
    <t>Код</t>
  </si>
  <si>
    <t>Форма по ОКУД</t>
  </si>
  <si>
    <t>0322001</t>
  </si>
  <si>
    <t>Инвестор</t>
  </si>
  <si>
    <t>по ОКПО</t>
  </si>
  <si>
    <t>(организация, адрес, телефон, факс)</t>
  </si>
  <si>
    <t>Заказчик  (Генподрядчик)</t>
  </si>
  <si>
    <t>МБОУ СОШ № 1, г. Москва, ул. Школьная, д. 1. Тел.: 8(495) 111-22-33</t>
  </si>
  <si>
    <t>Подрядчик (Субподрядчик)</t>
  </si>
  <si>
    <t>ООО «Строитель» г. Москва, ул. Строителей, д. 12. Тел.: 8(495) 333-33-33</t>
  </si>
  <si>
    <t>Стройка</t>
  </si>
  <si>
    <t>г. Москва, ул. Школьная, д. 1. Тел.: 8(495) 111-22-33</t>
  </si>
  <si>
    <t>(наименование, адрес)</t>
  </si>
  <si>
    <t>Вид деятельности по ОКДП</t>
  </si>
  <si>
    <t>Договор подряда (контракт)</t>
  </si>
  <si>
    <t>номер</t>
  </si>
  <si>
    <t>15/01</t>
  </si>
  <si>
    <t>дата</t>
  </si>
  <si>
    <t>10</t>
  </si>
  <si>
    <t>01</t>
  </si>
  <si>
    <t>2023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</si>
  <si>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</si>
  <si>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</si>
  <si>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</si>
  <si>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</si>
  <si>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</si>
  <si>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</si>
  <si>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СПРАВКА</t>
  </si>
  <si>
    <t>31.01.2023</t>
  </si>
  <si>
    <t>10.01.23</t>
  </si>
  <si>
    <t>31.01.23</t>
  </si>
  <si>
    <t>О СТОИМОСТИ ВЫПОЛНЕННЫХ РАБОТ И ЗАТРАТ</t>
  </si>
  <si>
    <t>Но-
мер
по по-
рядку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</si>
  <si>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</si>
  <si>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
руб.</t>
  </si>
  <si>
    <t>с начала проведения работ</t>
  </si>
  <si>
    <t>с начала года</t>
  </si>
  <si>
    <t>в том числе за отчетный период</t>
  </si>
  <si>
    <t xml:space="preserve">Всего работ и затрат, включаемых в </t>
  </si>
  <si>
    <t>193 700,00</t>
  </si>
  <si>
    <t>стоимость работ, без НДС</t>
  </si>
  <si>
    <t>в том числе:</t>
  </si>
  <si>
    <t>Подготовительные работы</t>
  </si>
  <si>
    <t>100 400,00</t>
  </si>
  <si>
    <t>Работы по благоустройству</t>
  </si>
  <si>
    <t>93 300,00</t>
  </si>
  <si>
    <t>Итого</t>
  </si>
  <si>
    <t>Сумма НДС</t>
  </si>
  <si>
    <t>Без НДС</t>
  </si>
  <si>
    <t>Всего с учетом НДС</t>
  </si>
  <si>
    <t>Заказчик (Генподрядчик)</t>
  </si>
  <si>
    <t>Директор</t>
  </si>
  <si>
    <t>Иванов</t>
  </si>
  <si>
    <t>Иванов И.И.</t>
  </si>
  <si>
    <t>(должность)</t>
  </si>
  <si>
    <t>(подпись)</t>
  </si>
  <si>
    <t>(расшифровка подписи)</t>
  </si>
  <si>
    <t>М.П.</t>
  </si>
  <si>
    <t>Петров</t>
  </si>
  <si>
    <t>Петров П.П.</t>
  </si>
  <si>
    <t>СОГЛАСОВАННО</t>
  </si>
  <si>
    <t>УТВЕРЖДАЮ</t>
  </si>
  <si>
    <t>Генеральный директор _____________________________________</t>
  </si>
  <si>
    <t>______________________________________</t>
  </si>
  <si>
    <t>__________________ (_________________)</t>
  </si>
  <si>
    <t>__________________ (________________)</t>
  </si>
  <si>
    <t>м.п.</t>
  </si>
  <si>
    <t xml:space="preserve"> СМЕТА №___</t>
  </si>
  <si>
    <t>(наименование работ)</t>
  </si>
  <si>
    <t>Сметная стоимость</t>
  </si>
  <si>
    <t>№ п/п</t>
  </si>
  <si>
    <t>Шифр и номер позиции норматива</t>
  </si>
  <si>
    <t>Наименование работ и затрат</t>
  </si>
  <si>
    <t>Количество</t>
  </si>
  <si>
    <t>Стоимость на единицу, руб</t>
  </si>
  <si>
    <t>Общая стоимость, руб.</t>
  </si>
  <si>
    <t>Затраты труда рабочих, чел.-ч. не занят. обсл. машин</t>
  </si>
  <si>
    <t>Всего</t>
  </si>
  <si>
    <t>Экспл. машин</t>
  </si>
  <si>
    <t>Основной зарплаты</t>
  </si>
  <si>
    <t>обслуживающ. машины</t>
  </si>
  <si>
    <t>ед. изм.</t>
  </si>
  <si>
    <t>В т.ч. зарплаты</t>
  </si>
  <si>
    <t>На един.</t>
  </si>
  <si>
    <t>Монтажные работы</t>
  </si>
  <si>
    <t>ФЕРм-08-02-142-1</t>
  </si>
  <si>
    <t>Устройство постели для кабеля при одном кабеле в траншее</t>
  </si>
  <si>
    <t>100м</t>
  </si>
  <si>
    <t>Итого по монтажным работам</t>
  </si>
  <si>
    <t>Накладные расходы по видам работ</t>
  </si>
  <si>
    <t>Накланые расходы ФОТ</t>
  </si>
  <si>
    <t>Сметная прибыль по видам работ</t>
  </si>
  <si>
    <t>Сметная прибыль ФОТ</t>
  </si>
  <si>
    <t>Прямые затраты</t>
  </si>
  <si>
    <t>Материальные затраты, в т.ч.</t>
  </si>
  <si>
    <t>Материалы, учтенные расценками</t>
  </si>
  <si>
    <t>Основная зарплата</t>
  </si>
  <si>
    <t>Эксплуатация машин</t>
  </si>
  <si>
    <t>в т.ч. Зарплата машинистов</t>
  </si>
  <si>
    <t>Накладные расходы</t>
  </si>
  <si>
    <t>Сметная прибыль</t>
  </si>
  <si>
    <t>Итого в ценах 2000 года</t>
  </si>
  <si>
    <t>---Переход в текущие цены--- письмо Минрегион России  от 27.05.05 №2585-МП/70</t>
  </si>
  <si>
    <t>Заработная плата основных рабочих</t>
  </si>
  <si>
    <t>Заработная плата машинистов</t>
  </si>
  <si>
    <t>Материалы, не учтенные расценками в текущих ценах</t>
  </si>
  <si>
    <t>Итого в текущих ценах</t>
  </si>
  <si>
    <t xml:space="preserve">ФОТ </t>
  </si>
  <si>
    <t>Накладные расходы от ФОТ</t>
  </si>
  <si>
    <t>Сметная прибыль от ФОТ</t>
  </si>
  <si>
    <t>Материалы, не учтенные расценками</t>
  </si>
  <si>
    <t>---</t>
  </si>
  <si>
    <t>Итого: материалы, не учтенные расценками</t>
  </si>
  <si>
    <t>Итого в ценах 2000г.</t>
  </si>
  <si>
    <t>---Переход в текущие цены---письмо Минрегиона России от 27.05.05 №2585-МП/70</t>
  </si>
  <si>
    <t>Строительные работы</t>
  </si>
  <si>
    <t>Итого по монтажу заземления</t>
  </si>
  <si>
    <t xml:space="preserve">п. 1.1 </t>
  </si>
  <si>
    <t>ФОТ</t>
  </si>
  <si>
    <t xml:space="preserve">п. 21 </t>
  </si>
  <si>
    <t xml:space="preserve">п. 40 </t>
  </si>
  <si>
    <t xml:space="preserve">п. 49 </t>
  </si>
  <si>
    <t xml:space="preserve">п. Р18 </t>
  </si>
  <si>
    <t>Итого накладные расходы</t>
  </si>
  <si>
    <t xml:space="preserve">п.1.1 </t>
  </si>
  <si>
    <t>Итого сметная прибыль</t>
  </si>
  <si>
    <t>Землянные работы</t>
  </si>
  <si>
    <t>Итого по землянным работам</t>
  </si>
  <si>
    <t>п. 1.1. (38)</t>
  </si>
  <si>
    <t>п. 1.2 (34-36)</t>
  </si>
  <si>
    <t xml:space="preserve">Итого накладные расходы </t>
  </si>
  <si>
    <t>п. 1.1 (38)</t>
  </si>
  <si>
    <t>ИТОГО: Строительные работы (сметная стоимость)</t>
  </si>
  <si>
    <t>Пусконаладочные работы</t>
  </si>
  <si>
    <t>Итого пусконаладочные работы</t>
  </si>
  <si>
    <t>п. 48</t>
  </si>
  <si>
    <t xml:space="preserve">п. 48 </t>
  </si>
  <si>
    <t>ИТОГО по смете:</t>
  </si>
  <si>
    <t>Удорожание работ в зимнее время</t>
  </si>
  <si>
    <t>Итого:</t>
  </si>
  <si>
    <t>НДС</t>
  </si>
  <si>
    <t>ВСЕГО ПО СМЕТЕ</t>
  </si>
  <si>
    <t xml:space="preserve">Составил </t>
  </si>
  <si>
    <t>________________________(__________)</t>
  </si>
  <si>
    <t>Проверил</t>
  </si>
  <si>
    <t>____________________________(_________________)</t>
  </si>
  <si>
    <t>Унифицированная форма № КС-2</t>
  </si>
  <si>
    <t>Утверждена Постановлением Госкомстата России</t>
  </si>
  <si>
    <t>от 11 ноября 1999 г. № 100</t>
  </si>
  <si>
    <t>КОД</t>
  </si>
  <si>
    <t>0322005</t>
  </si>
  <si>
    <t xml:space="preserve">по ОКПО </t>
  </si>
  <si>
    <t xml:space="preserve">Инвестор </t>
  </si>
  <si>
    <t xml:space="preserve">Заказчик </t>
  </si>
  <si>
    <t xml:space="preserve">Подрядчик </t>
  </si>
  <si>
    <t>Объект</t>
  </si>
  <si>
    <t xml:space="preserve">Вид деятельности по ОКДП </t>
  </si>
  <si>
    <t>Договор подряда:</t>
  </si>
  <si>
    <t>Номер</t>
  </si>
  <si>
    <t>Дата</t>
  </si>
  <si>
    <t>документа</t>
  </si>
  <si>
    <t>составления</t>
  </si>
  <si>
    <t>С</t>
  </si>
  <si>
    <t>По</t>
  </si>
  <si>
    <t>АКТ</t>
  </si>
  <si>
    <t xml:space="preserve">приёмки выполненных работ </t>
  </si>
  <si>
    <t>НОМЕР</t>
  </si>
  <si>
    <t>Наименование работ</t>
  </si>
  <si>
    <t>Номер единичной расценки</t>
  </si>
  <si>
    <t>Ед. изм</t>
  </si>
  <si>
    <t>Выполнено работ</t>
  </si>
  <si>
    <t>На единицу</t>
  </si>
  <si>
    <t>Общая стоимость</t>
  </si>
  <si>
    <t>Затраты</t>
  </si>
  <si>
    <t>Затр труд</t>
  </si>
  <si>
    <t>п/п</t>
  </si>
  <si>
    <t>позиции по смете</t>
  </si>
  <si>
    <t>Кол-во</t>
  </si>
  <si>
    <t>Цена за единицу, руб.</t>
  </si>
  <si>
    <t>Стоимость, руб.</t>
  </si>
  <si>
    <t>ОЗП</t>
  </si>
  <si>
    <t>Экс.маш.и мех</t>
  </si>
  <si>
    <t>Экспл.маш.и мех.</t>
  </si>
  <si>
    <t>тр на ед.</t>
  </si>
  <si>
    <t xml:space="preserve"> на объем</t>
  </si>
  <si>
    <t>в т.ч. З/пл</t>
  </si>
  <si>
    <t>ч/час.</t>
  </si>
  <si>
    <t>ч\час.</t>
  </si>
  <si>
    <t>----</t>
  </si>
  <si>
    <t>т</t>
  </si>
  <si>
    <t>Итого подготовительные работы</t>
  </si>
  <si>
    <t>п. 21</t>
  </si>
  <si>
    <t xml:space="preserve">п. 1.1. </t>
  </si>
  <si>
    <t xml:space="preserve">п. 1.2 </t>
  </si>
  <si>
    <t>п. 1.2</t>
  </si>
  <si>
    <t>Итого по пусконаладочным работам</t>
  </si>
  <si>
    <t>п. 48 (54-56)</t>
  </si>
  <si>
    <t>Генеральный директор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</si>
</sst>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/mm/yy;@"/>
    <numFmt numFmtId="181" formatCode="_-* #,##0_р_._-;\-* #,##0_р_._-;_-* &quot;-&quot;??_р_._-;_-@_-"/>
    <numFmt numFmtId="182" formatCode="0.0"/>
    <numFmt numFmtId="183" formatCode="0.000"/>
    <numFmt numFmtId="184" formatCode="0.0%"/>
    <numFmt numFmtId="185" formatCode="#,##0&quot;р.&quot;"/>
    <numFmt numFmtId="186" formatCode="_-* #,##0.00_р_._-;\-* #,##0.00_р_._-;_-* &quot;-&quot;_р_._-;_-@_-"/>
  </numFmts>
  <fonts count="50">
    <font>
      <sz val="10"/>
      <name val="Arial Cyr"/>
      <family val="2"/>
    </font>
    <font>
      <sz val="10"/>
      <name val="Calibri"/>
      <family val="2"/>
    </font>
    <font>
      <sz val="9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0"/>
      <color indexed="2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78" fontId="0" fillId="0" borderId="0" applyFont="0" applyFill="0" applyBorder="0" applyAlignment="0" applyProtection="0"/>
    <xf numFmtId="0" fontId="21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0" borderId="1" applyNumberFormat="0" applyFill="0" applyAlignment="0" applyProtection="0"/>
    <xf numFmtId="0" fontId="36" fillId="7" borderId="2" applyNumberFormat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3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10" borderId="7" applyNumberFormat="0" applyAlignment="0" applyProtection="0"/>
    <xf numFmtId="0" fontId="44" fillId="11" borderId="8" applyNumberFormat="0" applyAlignment="0" applyProtection="0"/>
    <xf numFmtId="0" fontId="45" fillId="7" borderId="7" applyNumberFormat="0" applyAlignment="0" applyProtection="0"/>
    <xf numFmtId="0" fontId="46" fillId="0" borderId="9" applyNumberFormat="0" applyFill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33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vertical="top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left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181" fontId="3" fillId="32" borderId="17" xfId="2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81" fontId="5" fillId="0" borderId="0" xfId="2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0" xfId="0" applyNumberFormat="1" applyFont="1" applyFill="1" applyBorder="1" applyAlignment="1">
      <alignment horizontal="left" vertical="top" wrapText="1" indent="1"/>
    </xf>
    <xf numFmtId="9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78" fontId="5" fillId="0" borderId="0" xfId="22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78" fontId="3" fillId="0" borderId="0" xfId="22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0" xfId="0" applyNumberFormat="1" applyFont="1" applyFill="1" applyBorder="1" applyAlignment="1">
      <alignment horizontal="left" vertical="top" wrapText="1" indent="2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indent="5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49" fontId="3" fillId="0" borderId="33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center"/>
    </xf>
    <xf numFmtId="180" fontId="3" fillId="0" borderId="38" xfId="0" applyNumberFormat="1" applyFont="1" applyFill="1" applyBorder="1" applyAlignment="1">
      <alignment horizontal="center"/>
    </xf>
    <xf numFmtId="180" fontId="3" fillId="0" borderId="39" xfId="0" applyNumberFormat="1" applyFont="1" applyFill="1" applyBorder="1" applyAlignment="1">
      <alignment horizontal="center"/>
    </xf>
    <xf numFmtId="176" fontId="3" fillId="0" borderId="17" xfId="22" applyFont="1" applyBorder="1" applyAlignment="1">
      <alignment horizontal="center" vertical="center"/>
    </xf>
    <xf numFmtId="181" fontId="3" fillId="32" borderId="17" xfId="22" applyNumberFormat="1" applyFont="1" applyFill="1" applyBorder="1" applyAlignment="1">
      <alignment horizontal="right" vertical="center"/>
    </xf>
    <xf numFmtId="2" fontId="3" fillId="0" borderId="17" xfId="0" applyNumberFormat="1" applyFont="1" applyBorder="1" applyAlignment="1">
      <alignment horizontal="center" vertical="center"/>
    </xf>
    <xf numFmtId="181" fontId="5" fillId="0" borderId="0" xfId="22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176" fontId="5" fillId="0" borderId="0" xfId="22" applyFont="1" applyFill="1" applyBorder="1" applyAlignment="1">
      <alignment horizontal="center" vertical="center" wrapText="1"/>
    </xf>
    <xf numFmtId="1" fontId="5" fillId="0" borderId="0" xfId="22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176" fontId="5" fillId="0" borderId="0" xfId="22" applyFont="1" applyFill="1" applyBorder="1" applyAlignment="1" applyProtection="1">
      <alignment horizontal="right" vertical="center" wrapText="1"/>
      <protection hidden="1"/>
    </xf>
    <xf numFmtId="178" fontId="3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top" wrapText="1" indent="1"/>
    </xf>
    <xf numFmtId="2" fontId="5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32" borderId="21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181" fontId="3" fillId="32" borderId="21" xfId="22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182" fontId="3" fillId="0" borderId="17" xfId="0" applyNumberFormat="1" applyFont="1" applyBorder="1" applyAlignment="1">
      <alignment horizontal="center" vertical="center"/>
    </xf>
    <xf numFmtId="181" fontId="3" fillId="32" borderId="17" xfId="22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178" fontId="5" fillId="0" borderId="11" xfId="22" applyNumberFormat="1" applyFont="1" applyFill="1" applyBorder="1" applyAlignment="1" applyProtection="1">
      <alignment horizontal="right" vertical="center" wrapText="1"/>
      <protection hidden="1"/>
    </xf>
    <xf numFmtId="181" fontId="5" fillId="0" borderId="11" xfId="22" applyNumberFormat="1" applyFont="1" applyFill="1" applyBorder="1" applyAlignment="1" applyProtection="1">
      <alignment horizontal="right" vertical="center" wrapText="1"/>
      <protection hidden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32" borderId="21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left" vertical="top" wrapText="1"/>
    </xf>
    <xf numFmtId="183" fontId="3" fillId="0" borderId="17" xfId="0" applyNumberFormat="1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5" fillId="0" borderId="11" xfId="22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top" wrapText="1" indent="2"/>
    </xf>
    <xf numFmtId="49" fontId="5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 vertical="center"/>
    </xf>
    <xf numFmtId="178" fontId="5" fillId="0" borderId="0" xfId="22" applyNumberFormat="1" applyFont="1" applyFill="1" applyBorder="1" applyAlignment="1" applyProtection="1">
      <alignment horizontal="right" vertical="center" wrapText="1"/>
      <protection hidden="1"/>
    </xf>
    <xf numFmtId="178" fontId="3" fillId="0" borderId="0" xfId="0" applyNumberFormat="1" applyFont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Border="1" applyAlignment="1">
      <alignment/>
    </xf>
    <xf numFmtId="176" fontId="5" fillId="0" borderId="0" xfId="22" applyNumberFormat="1" applyFont="1" applyFill="1" applyBorder="1" applyAlignment="1" applyProtection="1">
      <alignment horizontal="right" vertical="center" wrapText="1"/>
      <protection hidden="1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32" borderId="17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81" fontId="5" fillId="0" borderId="0" xfId="22" applyNumberFormat="1" applyFont="1" applyFill="1" applyBorder="1" applyAlignment="1">
      <alignment horizontal="right" vertical="center" wrapText="1"/>
    </xf>
    <xf numFmtId="176" fontId="3" fillId="0" borderId="0" xfId="22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78" fontId="5" fillId="0" borderId="11" xfId="0" applyNumberFormat="1" applyFont="1" applyBorder="1" applyAlignment="1">
      <alignment horizontal="right" wrapText="1"/>
    </xf>
    <xf numFmtId="0" fontId="5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81" fontId="5" fillId="0" borderId="0" xfId="0" applyNumberFormat="1" applyFont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176" fontId="5" fillId="0" borderId="11" xfId="22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184" fontId="3" fillId="0" borderId="0" xfId="0" applyNumberFormat="1" applyFont="1" applyAlignment="1">
      <alignment horizontal="center"/>
    </xf>
    <xf numFmtId="181" fontId="3" fillId="0" borderId="0" xfId="22" applyNumberFormat="1" applyFont="1" applyAlignment="1">
      <alignment horizontal="right" wrapText="1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 horizontal="center"/>
    </xf>
    <xf numFmtId="176" fontId="5" fillId="0" borderId="0" xfId="22" applyNumberFormat="1" applyFont="1" applyAlignment="1">
      <alignment horizontal="right" wrapText="1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20" applyFont="1" applyBorder="1">
      <alignment/>
      <protection/>
    </xf>
    <xf numFmtId="0" fontId="7" fillId="0" borderId="10" xfId="20" applyFont="1" applyBorder="1" applyAlignment="1">
      <alignment horizontal="left"/>
      <protection/>
    </xf>
    <xf numFmtId="0" fontId="7" fillId="0" borderId="10" xfId="20" applyFont="1" applyBorder="1">
      <alignment/>
      <protection/>
    </xf>
    <xf numFmtId="0" fontId="3" fillId="0" borderId="0" xfId="0" applyFont="1" applyFill="1" applyBorder="1" applyAlignment="1">
      <alignment horizontal="center"/>
    </xf>
    <xf numFmtId="0" fontId="4" fillId="0" borderId="11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10" xfId="20" applyFont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11" fillId="0" borderId="41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178" fontId="4" fillId="32" borderId="22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 wrapText="1"/>
    </xf>
    <xf numFmtId="178" fontId="4" fillId="32" borderId="41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8" xfId="0" applyNumberFormat="1" applyFont="1" applyBorder="1" applyAlignment="1">
      <alignment horizontal="left" vertical="top" wrapText="1"/>
    </xf>
    <xf numFmtId="178" fontId="4" fillId="32" borderId="18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1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178" fontId="11" fillId="33" borderId="11" xfId="2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78" fontId="11" fillId="0" borderId="0" xfId="22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0" xfId="0" applyNumberFormat="1" applyFont="1" applyFill="1" applyBorder="1" applyAlignment="1">
      <alignment horizontal="left" vertical="top" wrapText="1" indent="1"/>
    </xf>
    <xf numFmtId="9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178" fontId="11" fillId="33" borderId="0" xfId="22" applyNumberFormat="1" applyFont="1" applyFill="1" applyBorder="1" applyAlignment="1">
      <alignment horizontal="right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178" fontId="4" fillId="33" borderId="0" xfId="22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0" xfId="0" applyNumberFormat="1" applyFont="1" applyFill="1" applyBorder="1" applyAlignment="1">
      <alignment horizontal="left" vertical="top" wrapText="1" indent="2"/>
    </xf>
    <xf numFmtId="2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top" wrapText="1" indent="1"/>
    </xf>
    <xf numFmtId="2" fontId="11" fillId="0" borderId="0" xfId="0" applyNumberFormat="1" applyFont="1" applyFill="1" applyBorder="1" applyAlignment="1">
      <alignment horizontal="center" vertical="center" wrapText="1"/>
    </xf>
    <xf numFmtId="185" fontId="8" fillId="0" borderId="0" xfId="0" applyNumberFormat="1" applyFont="1" applyAlignment="1">
      <alignment horizontal="right" vertical="top" wrapText="1"/>
    </xf>
    <xf numFmtId="49" fontId="11" fillId="0" borderId="42" xfId="0" applyNumberFormat="1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vertical="top" wrapText="1"/>
    </xf>
    <xf numFmtId="1" fontId="4" fillId="0" borderId="0" xfId="0" applyNumberFormat="1" applyFont="1" applyAlignment="1">
      <alignment/>
    </xf>
    <xf numFmtId="176" fontId="4" fillId="0" borderId="18" xfId="0" applyNumberFormat="1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176" fontId="11" fillId="0" borderId="11" xfId="22" applyNumberFormat="1" applyFont="1" applyFill="1" applyBorder="1" applyAlignment="1" applyProtection="1">
      <alignment horizontal="right" vertical="center" wrapText="1"/>
      <protection hidden="1"/>
    </xf>
    <xf numFmtId="176" fontId="11" fillId="33" borderId="19" xfId="22" applyNumberFormat="1" applyFont="1" applyFill="1" applyBorder="1" applyAlignment="1" applyProtection="1">
      <alignment horizontal="right" vertical="center" wrapText="1"/>
      <protection hidden="1"/>
    </xf>
    <xf numFmtId="176" fontId="11" fillId="0" borderId="0" xfId="22" applyNumberFormat="1" applyFont="1" applyFill="1" applyBorder="1" applyAlignment="1" applyProtection="1">
      <alignment horizontal="right" vertical="center" wrapText="1"/>
      <protection hidden="1"/>
    </xf>
    <xf numFmtId="176" fontId="11" fillId="33" borderId="11" xfId="22" applyNumberFormat="1" applyFont="1" applyFill="1" applyBorder="1" applyAlignment="1" applyProtection="1">
      <alignment horizontal="right" vertical="center" wrapText="1"/>
      <protection hidden="1"/>
    </xf>
    <xf numFmtId="176" fontId="11" fillId="0" borderId="0" xfId="22" applyFont="1" applyFill="1" applyBorder="1" applyAlignment="1" applyProtection="1">
      <alignment horizontal="right" vertical="center" wrapText="1"/>
      <protection hidden="1"/>
    </xf>
    <xf numFmtId="178" fontId="4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76" fontId="11" fillId="0" borderId="0" xfId="22" applyFont="1" applyFill="1" applyBorder="1" applyAlignment="1">
      <alignment horizontal="right" vertical="center" wrapText="1"/>
    </xf>
    <xf numFmtId="49" fontId="11" fillId="0" borderId="18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right" vertical="center" wrapText="1"/>
    </xf>
    <xf numFmtId="178" fontId="4" fillId="32" borderId="12" xfId="0" applyNumberFormat="1" applyFont="1" applyFill="1" applyBorder="1" applyAlignment="1" applyProtection="1">
      <alignment horizontal="right" vertical="center" wrapText="1"/>
      <protection hidden="1"/>
    </xf>
    <xf numFmtId="178" fontId="4" fillId="32" borderId="2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8" xfId="0" applyNumberFormat="1" applyFont="1" applyBorder="1" applyAlignment="1">
      <alignment horizontal="center" vertical="center" wrapText="1"/>
    </xf>
    <xf numFmtId="178" fontId="4" fillId="32" borderId="13" xfId="0" applyNumberFormat="1" applyFont="1" applyFill="1" applyBorder="1" applyAlignment="1" applyProtection="1">
      <alignment horizontal="right" vertical="center" wrapText="1"/>
      <protection hidden="1"/>
    </xf>
    <xf numFmtId="178" fontId="4" fillId="33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178" fontId="11" fillId="0" borderId="0" xfId="22" applyNumberFormat="1" applyFont="1" applyFill="1" applyBorder="1" applyAlignment="1">
      <alignment horizontal="right" vertical="center" wrapText="1"/>
    </xf>
    <xf numFmtId="178" fontId="4" fillId="32" borderId="40" xfId="0" applyNumberFormat="1" applyFont="1" applyFill="1" applyBorder="1" applyAlignment="1" applyProtection="1">
      <alignment horizontal="right" vertical="center" wrapText="1"/>
      <protection hidden="1"/>
    </xf>
    <xf numFmtId="2" fontId="4" fillId="0" borderId="0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top" wrapText="1"/>
    </xf>
    <xf numFmtId="178" fontId="4" fillId="0" borderId="18" xfId="0" applyNumberFormat="1" applyFont="1" applyBorder="1" applyAlignment="1">
      <alignment horizontal="right" vertical="center" wrapText="1"/>
    </xf>
    <xf numFmtId="178" fontId="4" fillId="0" borderId="17" xfId="0" applyNumberFormat="1" applyFont="1" applyBorder="1" applyAlignment="1">
      <alignment horizontal="right" vertical="center" wrapText="1"/>
    </xf>
    <xf numFmtId="178" fontId="11" fillId="0" borderId="11" xfId="22" applyNumberFormat="1" applyFont="1" applyFill="1" applyBorder="1" applyAlignment="1" applyProtection="1">
      <alignment horizontal="right" vertical="center" wrapText="1"/>
      <protection hidden="1"/>
    </xf>
    <xf numFmtId="178" fontId="4" fillId="0" borderId="0" xfId="0" applyNumberFormat="1" applyFont="1" applyAlignment="1">
      <alignment/>
    </xf>
    <xf numFmtId="176" fontId="4" fillId="0" borderId="41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/>
    </xf>
    <xf numFmtId="49" fontId="11" fillId="0" borderId="0" xfId="0" applyNumberFormat="1" applyFont="1" applyFill="1" applyBorder="1" applyAlignment="1">
      <alignment horizontal="left" vertical="top" wrapText="1" indent="2"/>
    </xf>
    <xf numFmtId="181" fontId="11" fillId="33" borderId="0" xfId="22" applyNumberFormat="1" applyFont="1" applyFill="1" applyBorder="1" applyAlignment="1">
      <alignment horizontal="right" vertical="center" wrapText="1"/>
    </xf>
    <xf numFmtId="181" fontId="11" fillId="0" borderId="0" xfId="22" applyNumberFormat="1" applyFont="1" applyFill="1" applyBorder="1" applyAlignment="1">
      <alignment horizontal="right" vertical="center" wrapText="1"/>
    </xf>
    <xf numFmtId="176" fontId="4" fillId="0" borderId="0" xfId="22" applyFont="1" applyFill="1" applyBorder="1" applyAlignment="1">
      <alignment horizontal="right" vertical="center" wrapText="1"/>
    </xf>
    <xf numFmtId="186" fontId="4" fillId="0" borderId="18" xfId="0" applyNumberFormat="1" applyFont="1" applyBorder="1" applyAlignment="1">
      <alignment horizontal="right" vertical="center" wrapText="1"/>
    </xf>
    <xf numFmtId="186" fontId="4" fillId="0" borderId="17" xfId="0" applyNumberFormat="1" applyFont="1" applyBorder="1" applyAlignment="1">
      <alignment horizontal="right" vertical="center" wrapText="1"/>
    </xf>
    <xf numFmtId="186" fontId="11" fillId="33" borderId="11" xfId="2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8" fontId="11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181" fontId="11" fillId="33" borderId="0" xfId="0" applyNumberFormat="1" applyFont="1" applyFill="1" applyAlignment="1">
      <alignment horizontal="right" wrapText="1"/>
    </xf>
    <xf numFmtId="178" fontId="11" fillId="33" borderId="11" xfId="0" applyNumberFormat="1" applyFont="1" applyFill="1" applyBorder="1" applyAlignment="1">
      <alignment horizontal="right" wrapText="1"/>
    </xf>
    <xf numFmtId="178" fontId="11" fillId="33" borderId="0" xfId="0" applyNumberFormat="1" applyFont="1" applyFill="1" applyBorder="1" applyAlignment="1">
      <alignment horizontal="right" wrapText="1"/>
    </xf>
    <xf numFmtId="184" fontId="4" fillId="0" borderId="0" xfId="0" applyNumberFormat="1" applyFont="1" applyAlignment="1">
      <alignment horizontal="center"/>
    </xf>
    <xf numFmtId="181" fontId="4" fillId="33" borderId="0" xfId="22" applyNumberFormat="1" applyFont="1" applyFill="1" applyAlignment="1">
      <alignment horizontal="right" wrapText="1"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 horizontal="center"/>
    </xf>
    <xf numFmtId="181" fontId="11" fillId="33" borderId="0" xfId="22" applyNumberFormat="1" applyFont="1" applyFill="1" applyAlignment="1">
      <alignment horizontal="right" wrapText="1"/>
    </xf>
    <xf numFmtId="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81" fontId="4" fillId="0" borderId="0" xfId="22" applyNumberFormat="1" applyFont="1" applyAlignment="1">
      <alignment horizontal="right" wrapText="1"/>
    </xf>
    <xf numFmtId="178" fontId="4" fillId="32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34" borderId="0" xfId="20" applyFont="1" applyFill="1" applyAlignment="1">
      <alignment horizontal="center" vertical="center"/>
      <protection/>
    </xf>
    <xf numFmtId="0" fontId="7" fillId="34" borderId="0" xfId="20" applyFont="1" applyFill="1">
      <alignment/>
      <protection/>
    </xf>
    <xf numFmtId="0" fontId="7" fillId="34" borderId="10" xfId="20" applyFont="1" applyFill="1" applyBorder="1" applyAlignment="1">
      <alignment horizontal="center"/>
      <protection/>
    </xf>
    <xf numFmtId="0" fontId="7" fillId="34" borderId="0" xfId="20" applyFont="1" applyFill="1" applyAlignment="1">
      <alignment vertical="center"/>
      <protection/>
    </xf>
    <xf numFmtId="49" fontId="7" fillId="34" borderId="10" xfId="20" applyNumberFormat="1" applyFont="1" applyFill="1" applyBorder="1" applyAlignment="1">
      <alignment horizontal="center"/>
      <protection/>
    </xf>
    <xf numFmtId="0" fontId="7" fillId="34" borderId="10" xfId="20" applyNumberFormat="1" applyFont="1" applyFill="1" applyBorder="1" applyAlignment="1">
      <alignment horizontal="center"/>
      <protection/>
    </xf>
    <xf numFmtId="0" fontId="7" fillId="34" borderId="22" xfId="20" applyFont="1" applyFill="1" applyBorder="1" applyAlignment="1">
      <alignment horizontal="center" vertical="top" wrapText="1"/>
      <protection/>
    </xf>
    <xf numFmtId="0" fontId="7" fillId="34" borderId="11" xfId="20" applyFont="1" applyFill="1" applyBorder="1" applyAlignment="1">
      <alignment horizontal="center" vertical="top" wrapText="1"/>
      <protection/>
    </xf>
    <xf numFmtId="0" fontId="7" fillId="34" borderId="23" xfId="20" applyFont="1" applyFill="1" applyBorder="1" applyAlignment="1">
      <alignment horizontal="center" vertical="top" wrapText="1"/>
      <protection/>
    </xf>
    <xf numFmtId="0" fontId="7" fillId="34" borderId="17" xfId="20" applyFont="1" applyFill="1" applyBorder="1" applyAlignment="1">
      <alignment horizontal="center" vertical="center" wrapText="1"/>
      <protection/>
    </xf>
    <xf numFmtId="0" fontId="7" fillId="34" borderId="41" xfId="20" applyFont="1" applyFill="1" applyBorder="1" applyAlignment="1">
      <alignment horizontal="center" vertical="top" wrapText="1"/>
      <protection/>
    </xf>
    <xf numFmtId="0" fontId="7" fillId="34" borderId="10" xfId="20" applyFont="1" applyFill="1" applyBorder="1" applyAlignment="1">
      <alignment horizontal="center" vertical="top" wrapText="1"/>
      <protection/>
    </xf>
    <xf numFmtId="0" fontId="7" fillId="34" borderId="42" xfId="20" applyFont="1" applyFill="1" applyBorder="1" applyAlignment="1">
      <alignment horizontal="center" vertical="top" wrapText="1"/>
      <protection/>
    </xf>
    <xf numFmtId="0" fontId="7" fillId="34" borderId="17" xfId="20" applyFont="1" applyFill="1" applyBorder="1" applyAlignment="1">
      <alignment horizontal="center" vertical="center"/>
      <protection/>
    </xf>
    <xf numFmtId="0" fontId="7" fillId="34" borderId="17" xfId="20" applyFont="1" applyFill="1" applyBorder="1" applyAlignment="1">
      <alignment horizontal="center"/>
      <protection/>
    </xf>
    <xf numFmtId="0" fontId="7" fillId="34" borderId="22" xfId="20" applyFont="1" applyFill="1" applyBorder="1">
      <alignment/>
      <protection/>
    </xf>
    <xf numFmtId="0" fontId="7" fillId="34" borderId="11" xfId="20" applyFont="1" applyFill="1" applyBorder="1">
      <alignment/>
      <protection/>
    </xf>
    <xf numFmtId="0" fontId="7" fillId="34" borderId="41" xfId="20" applyFont="1" applyFill="1" applyBorder="1">
      <alignment/>
      <protection/>
    </xf>
    <xf numFmtId="0" fontId="7" fillId="34" borderId="10" xfId="20" applyFont="1" applyFill="1" applyBorder="1">
      <alignment/>
      <protection/>
    </xf>
    <xf numFmtId="0" fontId="7" fillId="34" borderId="18" xfId="20" applyFont="1" applyFill="1" applyBorder="1">
      <alignment/>
      <protection/>
    </xf>
    <xf numFmtId="0" fontId="7" fillId="34" borderId="19" xfId="20" applyFont="1" applyFill="1" applyBorder="1">
      <alignment/>
      <protection/>
    </xf>
    <xf numFmtId="0" fontId="7" fillId="34" borderId="18" xfId="20" applyFont="1" applyFill="1" applyBorder="1" applyAlignment="1">
      <alignment vertical="center"/>
      <protection/>
    </xf>
    <xf numFmtId="49" fontId="7" fillId="34" borderId="19" xfId="20" applyNumberFormat="1" applyFont="1" applyFill="1" applyBorder="1" applyAlignment="1">
      <alignment vertical="center" wrapText="1"/>
      <protection/>
    </xf>
    <xf numFmtId="0" fontId="7" fillId="34" borderId="19" xfId="20" applyFont="1" applyFill="1" applyBorder="1" applyAlignment="1">
      <alignment vertical="center" wrapText="1"/>
      <protection/>
    </xf>
    <xf numFmtId="0" fontId="7" fillId="34" borderId="18" xfId="20" applyFont="1" applyFill="1" applyBorder="1" applyAlignment="1">
      <alignment horizontal="center" vertical="center"/>
      <protection/>
    </xf>
    <xf numFmtId="0" fontId="7" fillId="34" borderId="19" xfId="20" applyFont="1" applyFill="1" applyBorder="1" applyAlignment="1">
      <alignment horizontal="center" vertical="center"/>
      <protection/>
    </xf>
    <xf numFmtId="0" fontId="7" fillId="34" borderId="20" xfId="20" applyFont="1" applyFill="1" applyBorder="1" applyAlignment="1">
      <alignment horizontal="center" vertical="center"/>
      <protection/>
    </xf>
    <xf numFmtId="0" fontId="7" fillId="34" borderId="0" xfId="20" applyFont="1" applyFill="1" applyBorder="1">
      <alignment/>
      <protection/>
    </xf>
    <xf numFmtId="49" fontId="7" fillId="34" borderId="10" xfId="20" applyNumberFormat="1" applyFont="1" applyFill="1" applyBorder="1" applyAlignment="1">
      <alignment horizontal="center" vertical="center" wrapText="1"/>
      <protection/>
    </xf>
    <xf numFmtId="0" fontId="7" fillId="34" borderId="10" xfId="20" applyFont="1" applyFill="1" applyBorder="1" applyAlignment="1">
      <alignment horizontal="center" vertical="center" wrapText="1"/>
      <protection/>
    </xf>
    <xf numFmtId="49" fontId="7" fillId="34" borderId="10" xfId="20" applyNumberFormat="1" applyFont="1" applyFill="1" applyBorder="1" applyAlignment="1">
      <alignment horizontal="center" wrapText="1"/>
      <protection/>
    </xf>
    <xf numFmtId="0" fontId="7" fillId="34" borderId="10" xfId="20" applyFont="1" applyFill="1" applyBorder="1" applyAlignment="1">
      <alignment horizontal="center" wrapText="1"/>
      <protection/>
    </xf>
    <xf numFmtId="0" fontId="4" fillId="34" borderId="0" xfId="20" applyFont="1" applyFill="1">
      <alignment/>
      <protection/>
    </xf>
    <xf numFmtId="0" fontId="8" fillId="34" borderId="0" xfId="20" applyFont="1" applyFill="1">
      <alignment/>
      <protection/>
    </xf>
    <xf numFmtId="0" fontId="4" fillId="34" borderId="11" xfId="20" applyFont="1" applyFill="1" applyBorder="1" applyAlignment="1">
      <alignment horizontal="center"/>
      <protection/>
    </xf>
    <xf numFmtId="0" fontId="7" fillId="34" borderId="12" xfId="20" applyFont="1" applyFill="1" applyBorder="1" applyAlignment="1">
      <alignment horizontal="center" vertical="center"/>
      <protection/>
    </xf>
    <xf numFmtId="0" fontId="8" fillId="34" borderId="0" xfId="20" applyFont="1" applyFill="1" applyAlignment="1">
      <alignment horizontal="center"/>
      <protection/>
    </xf>
    <xf numFmtId="0" fontId="8" fillId="34" borderId="0" xfId="20" applyFont="1" applyFill="1" applyBorder="1" applyAlignment="1">
      <alignment horizontal="center"/>
      <protection/>
    </xf>
    <xf numFmtId="0" fontId="7" fillId="34" borderId="15" xfId="20" applyNumberFormat="1" applyFont="1" applyFill="1" applyBorder="1" applyAlignment="1">
      <alignment horizontal="center"/>
      <protection/>
    </xf>
    <xf numFmtId="0" fontId="4" fillId="34" borderId="0" xfId="20" applyFont="1" applyFill="1" applyAlignment="1">
      <alignment horizontal="center"/>
      <protection/>
    </xf>
    <xf numFmtId="0" fontId="7" fillId="34" borderId="0" xfId="20" applyFont="1" applyFill="1" applyAlignment="1">
      <alignment horizontal="center"/>
      <protection/>
    </xf>
    <xf numFmtId="0" fontId="7" fillId="34" borderId="0" xfId="20" applyFont="1" applyFill="1" applyAlignment="1">
      <alignment horizontal="left"/>
      <protection/>
    </xf>
    <xf numFmtId="0" fontId="7" fillId="34" borderId="0" xfId="20" applyFont="1" applyFill="1" applyBorder="1" applyAlignment="1">
      <alignment horizontal="right"/>
      <protection/>
    </xf>
    <xf numFmtId="0" fontId="7" fillId="34" borderId="38" xfId="20" applyNumberFormat="1" applyFont="1" applyFill="1" applyBorder="1" applyAlignment="1">
      <alignment horizontal="center"/>
      <protection/>
    </xf>
    <xf numFmtId="0" fontId="7" fillId="34" borderId="17" xfId="20" applyFont="1" applyFill="1" applyBorder="1" applyAlignment="1">
      <alignment horizontal="center" vertical="top" wrapText="1"/>
      <protection/>
    </xf>
    <xf numFmtId="49" fontId="7" fillId="34" borderId="43" xfId="20" applyNumberFormat="1" applyFont="1" applyFill="1" applyBorder="1" applyAlignment="1">
      <alignment horizontal="center"/>
      <protection/>
    </xf>
    <xf numFmtId="49" fontId="7" fillId="34" borderId="44" xfId="20" applyNumberFormat="1" applyFont="1" applyFill="1" applyBorder="1" applyAlignment="1">
      <alignment horizontal="center"/>
      <protection/>
    </xf>
    <xf numFmtId="49" fontId="7" fillId="34" borderId="44" xfId="22" applyNumberFormat="1" applyFont="1" applyFill="1" applyBorder="1" applyAlignment="1">
      <alignment horizontal="center"/>
    </xf>
    <xf numFmtId="49" fontId="7" fillId="34" borderId="31" xfId="20" applyNumberFormat="1" applyFont="1" applyFill="1" applyBorder="1" applyAlignment="1">
      <alignment horizontal="center"/>
      <protection/>
    </xf>
    <xf numFmtId="49" fontId="7" fillId="34" borderId="17" xfId="20" applyNumberFormat="1" applyFont="1" applyFill="1" applyBorder="1" applyAlignment="1">
      <alignment horizontal="center"/>
      <protection/>
    </xf>
    <xf numFmtId="49" fontId="7" fillId="34" borderId="17" xfId="22" applyNumberFormat="1" applyFont="1" applyFill="1" applyBorder="1" applyAlignment="1">
      <alignment horizontal="center"/>
    </xf>
    <xf numFmtId="0" fontId="7" fillId="34" borderId="34" xfId="20" applyFont="1" applyFill="1" applyBorder="1" applyAlignment="1">
      <alignment vertical="center" wrapText="1"/>
      <protection/>
    </xf>
    <xf numFmtId="49" fontId="7" fillId="34" borderId="31" xfId="20" applyNumberFormat="1" applyFont="1" applyFill="1" applyBorder="1" applyAlignment="1">
      <alignment horizontal="center" vertical="center"/>
      <protection/>
    </xf>
    <xf numFmtId="49" fontId="7" fillId="34" borderId="17" xfId="20" applyNumberFormat="1" applyFont="1" applyFill="1" applyBorder="1" applyAlignment="1">
      <alignment horizontal="center" vertical="center"/>
      <protection/>
    </xf>
    <xf numFmtId="49" fontId="7" fillId="34" borderId="17" xfId="22" applyNumberFormat="1" applyFont="1" applyFill="1" applyBorder="1" applyAlignment="1">
      <alignment horizontal="center" vertical="center"/>
    </xf>
    <xf numFmtId="186" fontId="7" fillId="34" borderId="17" xfId="22" applyNumberFormat="1" applyFont="1" applyFill="1" applyBorder="1" applyAlignment="1">
      <alignment horizontal="center" vertical="center"/>
    </xf>
    <xf numFmtId="49" fontId="7" fillId="34" borderId="35" xfId="20" applyNumberFormat="1" applyFont="1" applyFill="1" applyBorder="1" applyAlignment="1">
      <alignment horizontal="center" vertical="center"/>
      <protection/>
    </xf>
    <xf numFmtId="49" fontId="7" fillId="34" borderId="36" xfId="20" applyNumberFormat="1" applyFont="1" applyFill="1" applyBorder="1" applyAlignment="1">
      <alignment horizontal="center" vertical="center"/>
      <protection/>
    </xf>
    <xf numFmtId="49" fontId="7" fillId="34" borderId="45" xfId="20" applyNumberFormat="1" applyFont="1" applyFill="1" applyBorder="1" applyAlignment="1">
      <alignment horizontal="center" vertical="center"/>
      <protection/>
    </xf>
    <xf numFmtId="186" fontId="7" fillId="34" borderId="46" xfId="22" applyNumberFormat="1" applyFont="1" applyFill="1" applyBorder="1" applyAlignment="1">
      <alignment horizontal="center" vertical="center"/>
    </xf>
    <xf numFmtId="186" fontId="7" fillId="34" borderId="36" xfId="22" applyNumberFormat="1" applyFont="1" applyFill="1" applyBorder="1" applyAlignment="1">
      <alignment horizontal="center" vertical="center"/>
    </xf>
    <xf numFmtId="0" fontId="12" fillId="34" borderId="10" xfId="20" applyFont="1" applyFill="1" applyBorder="1" applyAlignment="1">
      <alignment horizontal="center"/>
      <protection/>
    </xf>
    <xf numFmtId="0" fontId="3" fillId="34" borderId="0" xfId="20" applyFont="1" applyFill="1">
      <alignment/>
      <protection/>
    </xf>
    <xf numFmtId="0" fontId="7" fillId="34" borderId="0" xfId="20" applyFont="1" applyFill="1" applyAlignment="1">
      <alignment horizontal="right"/>
      <protection/>
    </xf>
    <xf numFmtId="0" fontId="7" fillId="34" borderId="18" xfId="20" applyFont="1" applyFill="1" applyBorder="1" applyAlignment="1">
      <alignment horizontal="right"/>
      <protection/>
    </xf>
    <xf numFmtId="0" fontId="7" fillId="34" borderId="19" xfId="20" applyFont="1" applyFill="1" applyBorder="1" applyAlignment="1">
      <alignment horizontal="right"/>
      <protection/>
    </xf>
    <xf numFmtId="180" fontId="7" fillId="34" borderId="38" xfId="20" applyNumberFormat="1" applyFont="1" applyFill="1" applyBorder="1" applyAlignment="1">
      <alignment horizontal="center" vertical="center"/>
      <protection/>
    </xf>
    <xf numFmtId="186" fontId="7" fillId="34" borderId="45" xfId="22" applyNumberFormat="1" applyFont="1" applyFill="1" applyBorder="1" applyAlignment="1">
      <alignment horizontal="center" vertical="center"/>
    </xf>
    <xf numFmtId="0" fontId="7" fillId="34" borderId="0" xfId="20" applyFont="1" applyFill="1" applyBorder="1" applyAlignment="1">
      <alignment horizontal="center"/>
      <protection/>
    </xf>
    <xf numFmtId="0" fontId="7" fillId="34" borderId="12" xfId="20" applyFont="1" applyFill="1" applyBorder="1" applyAlignment="1">
      <alignment horizontal="center"/>
      <protection/>
    </xf>
    <xf numFmtId="0" fontId="7" fillId="34" borderId="14" xfId="20" applyFont="1" applyFill="1" applyBorder="1" applyAlignment="1">
      <alignment horizontal="right"/>
      <protection/>
    </xf>
    <xf numFmtId="0" fontId="7" fillId="34" borderId="31" xfId="20" applyNumberFormat="1" applyFont="1" applyFill="1" applyBorder="1" applyAlignment="1">
      <alignment horizontal="center"/>
      <protection/>
    </xf>
    <xf numFmtId="0" fontId="7" fillId="34" borderId="17" xfId="20" applyNumberFormat="1" applyFont="1" applyFill="1" applyBorder="1" applyAlignment="1">
      <alignment horizontal="center"/>
      <protection/>
    </xf>
    <xf numFmtId="0" fontId="7" fillId="34" borderId="34" xfId="20" applyFont="1" applyFill="1" applyBorder="1" applyAlignment="1">
      <alignment horizontal="right"/>
      <protection/>
    </xf>
    <xf numFmtId="49" fontId="7" fillId="34" borderId="47" xfId="20" applyNumberFormat="1" applyFont="1" applyFill="1" applyBorder="1" applyAlignment="1">
      <alignment horizontal="center"/>
      <protection/>
    </xf>
    <xf numFmtId="49" fontId="7" fillId="34" borderId="48" xfId="20" applyNumberFormat="1" applyFont="1" applyFill="1" applyBorder="1" applyAlignment="1">
      <alignment horizontal="center"/>
      <protection/>
    </xf>
    <xf numFmtId="0" fontId="7" fillId="34" borderId="18" xfId="20" applyFont="1" applyFill="1" applyBorder="1" applyAlignment="1">
      <alignment horizontal="center"/>
      <protection/>
    </xf>
    <xf numFmtId="0" fontId="7" fillId="34" borderId="19" xfId="20" applyFont="1" applyFill="1" applyBorder="1" applyAlignment="1">
      <alignment horizontal="center"/>
      <protection/>
    </xf>
    <xf numFmtId="180" fontId="7" fillId="34" borderId="39" xfId="20" applyNumberFormat="1" applyFont="1" applyFill="1" applyBorder="1" applyAlignment="1">
      <alignment horizontal="center" vertical="center"/>
      <protection/>
    </xf>
    <xf numFmtId="180" fontId="7" fillId="34" borderId="0" xfId="20" applyNumberFormat="1" applyFont="1" applyFill="1">
      <alignment/>
      <protection/>
    </xf>
    <xf numFmtId="180" fontId="7" fillId="34" borderId="15" xfId="20" applyNumberFormat="1" applyFont="1" applyFill="1" applyBorder="1" applyAlignment="1">
      <alignment horizontal="center"/>
      <protection/>
    </xf>
    <xf numFmtId="180" fontId="7" fillId="34" borderId="38" xfId="20" applyNumberFormat="1" applyFont="1" applyFill="1" applyBorder="1" applyAlignment="1">
      <alignment horizontal="center"/>
      <protection/>
    </xf>
    <xf numFmtId="176" fontId="7" fillId="34" borderId="41" xfId="22" applyNumberFormat="1" applyFont="1" applyFill="1" applyBorder="1" applyAlignment="1">
      <alignment horizontal="center"/>
    </xf>
    <xf numFmtId="176" fontId="7" fillId="34" borderId="10" xfId="22" applyNumberFormat="1" applyFont="1" applyFill="1" applyBorder="1" applyAlignment="1">
      <alignment horizontal="center"/>
    </xf>
    <xf numFmtId="176" fontId="7" fillId="34" borderId="18" xfId="22" applyNumberFormat="1" applyFont="1" applyFill="1" applyBorder="1" applyAlignment="1">
      <alignment horizontal="center"/>
    </xf>
    <xf numFmtId="176" fontId="7" fillId="34" borderId="19" xfId="22" applyNumberFormat="1" applyFont="1" applyFill="1" applyBorder="1" applyAlignment="1">
      <alignment horizontal="center"/>
    </xf>
    <xf numFmtId="49" fontId="7" fillId="34" borderId="49" xfId="20" applyNumberFormat="1" applyFont="1" applyFill="1" applyBorder="1" applyAlignment="1">
      <alignment horizontal="center"/>
      <protection/>
    </xf>
    <xf numFmtId="49" fontId="7" fillId="34" borderId="32" xfId="20" applyNumberFormat="1" applyFont="1" applyFill="1" applyBorder="1" applyAlignment="1">
      <alignment horizontal="center"/>
      <protection/>
    </xf>
    <xf numFmtId="0" fontId="7" fillId="34" borderId="32" xfId="20" applyNumberFormat="1" applyFont="1" applyFill="1" applyBorder="1" applyAlignment="1">
      <alignment horizontal="center"/>
      <protection/>
    </xf>
    <xf numFmtId="49" fontId="7" fillId="34" borderId="50" xfId="20" applyNumberFormat="1" applyFont="1" applyFill="1" applyBorder="1" applyAlignment="1">
      <alignment horizontal="center"/>
      <protection/>
    </xf>
    <xf numFmtId="0" fontId="7" fillId="34" borderId="20" xfId="20" applyFont="1" applyFill="1" applyBorder="1" applyAlignment="1">
      <alignment horizontal="center"/>
      <protection/>
    </xf>
    <xf numFmtId="180" fontId="7" fillId="34" borderId="39" xfId="20" applyNumberFormat="1" applyFont="1" applyFill="1" applyBorder="1" applyAlignment="1">
      <alignment horizontal="center"/>
      <protection/>
    </xf>
    <xf numFmtId="49" fontId="7" fillId="34" borderId="49" xfId="22" applyNumberFormat="1" applyFont="1" applyFill="1" applyBorder="1" applyAlignment="1">
      <alignment horizontal="center"/>
    </xf>
    <xf numFmtId="49" fontId="7" fillId="34" borderId="32" xfId="22" applyNumberFormat="1" applyFont="1" applyFill="1" applyBorder="1" applyAlignment="1">
      <alignment horizontal="center"/>
    </xf>
    <xf numFmtId="49" fontId="7" fillId="34" borderId="32" xfId="22" applyNumberFormat="1" applyFont="1" applyFill="1" applyBorder="1" applyAlignment="1">
      <alignment horizontal="center" vertical="center"/>
    </xf>
    <xf numFmtId="186" fontId="7" fillId="34" borderId="32" xfId="22" applyNumberFormat="1" applyFont="1" applyFill="1" applyBorder="1" applyAlignment="1">
      <alignment horizontal="center" vertical="center"/>
    </xf>
    <xf numFmtId="186" fontId="7" fillId="34" borderId="37" xfId="22" applyNumberFormat="1" applyFont="1" applyFill="1" applyBorder="1" applyAlignment="1">
      <alignment horizontal="center" vertical="center"/>
    </xf>
    <xf numFmtId="176" fontId="7" fillId="34" borderId="42" xfId="22" applyNumberFormat="1" applyFont="1" applyFill="1" applyBorder="1" applyAlignment="1">
      <alignment horizontal="center"/>
    </xf>
    <xf numFmtId="176" fontId="7" fillId="34" borderId="20" xfId="22" applyNumberFormat="1" applyFont="1" applyFill="1" applyBorder="1" applyAlignment="1">
      <alignment horizontal="center"/>
    </xf>
    <xf numFmtId="178" fontId="4" fillId="0" borderId="18" xfId="0" applyNumberFormat="1" applyFont="1" applyBorder="1" applyAlignment="1" quotePrefix="1">
      <alignment horizontal="right" vertical="center" wrapText="1"/>
    </xf>
    <xf numFmtId="178" fontId="4" fillId="0" borderId="17" xfId="0" applyNumberFormat="1" applyFont="1" applyBorder="1" applyAlignment="1" quotePrefix="1">
      <alignment horizontal="right" vertical="center" wrapText="1"/>
    </xf>
    <xf numFmtId="2" fontId="3" fillId="0" borderId="17" xfId="0" applyNumberFormat="1" applyFont="1" applyBorder="1" applyAlignment="1" quotePrefix="1">
      <alignment horizontal="center" vertical="center"/>
    </xf>
    <xf numFmtId="2" fontId="3" fillId="0" borderId="21" xfId="0" applyNumberFormat="1" applyFont="1" applyBorder="1" applyAlignment="1" quotePrefix="1">
      <alignment horizontal="center" vertical="center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Обычный_КС3 по Сосновому Бору на сумму 966 тыс_руб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Вывод" xfId="27"/>
    <cellStyle name="Hyperlink" xfId="28"/>
    <cellStyle name="Примечание" xfId="29"/>
    <cellStyle name="40% — Акцент4" xfId="30"/>
    <cellStyle name="Followed Hyperlink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1"/>
  <sheetViews>
    <sheetView tabSelected="1" zoomScaleSheetLayoutView="100" workbookViewId="0" topLeftCell="A38">
      <selection activeCell="BF25" sqref="BF25"/>
    </sheetView>
  </sheetViews>
  <sheetFormatPr defaultColWidth="10.25390625" defaultRowHeight="12.75"/>
  <cols>
    <col min="1" max="1" width="2.00390625" style="321" customWidth="1"/>
    <col min="2" max="3" width="1.875" style="321" customWidth="1"/>
    <col min="4" max="4" width="1.75390625" style="321" customWidth="1"/>
    <col min="5" max="5" width="0.875" style="321" customWidth="1"/>
    <col min="6" max="12" width="1.875" style="321" customWidth="1"/>
    <col min="13" max="13" width="1.25" style="321" customWidth="1"/>
    <col min="14" max="14" width="1.75390625" style="321" customWidth="1"/>
    <col min="15" max="15" width="1.875" style="321" customWidth="1"/>
    <col min="16" max="16" width="1.37890625" style="321" customWidth="1"/>
    <col min="17" max="17" width="1.00390625" style="321" customWidth="1"/>
    <col min="18" max="22" width="1.875" style="321" customWidth="1"/>
    <col min="23" max="23" width="3.625" style="321" customWidth="1"/>
    <col min="24" max="28" width="1.875" style="321" customWidth="1"/>
    <col min="29" max="29" width="2.125" style="321" customWidth="1"/>
    <col min="30" max="30" width="1.875" style="321" customWidth="1"/>
    <col min="31" max="31" width="2.75390625" style="321" customWidth="1"/>
    <col min="32" max="35" width="1.875" style="321" customWidth="1"/>
    <col min="36" max="36" width="1.12109375" style="321" customWidth="1"/>
    <col min="37" max="37" width="2.375" style="321" customWidth="1"/>
    <col min="38" max="38" width="1.875" style="321" customWidth="1"/>
    <col min="39" max="40" width="2.00390625" style="321" customWidth="1"/>
    <col min="41" max="41" width="0.37109375" style="321" customWidth="1"/>
    <col min="42" max="42" width="1.875" style="321" customWidth="1"/>
    <col min="43" max="43" width="2.00390625" style="321" customWidth="1"/>
    <col min="44" max="44" width="1.75390625" style="321" customWidth="1"/>
    <col min="45" max="45" width="1.625" style="321" customWidth="1"/>
    <col min="46" max="46" width="1.875" style="321" customWidth="1"/>
    <col min="47" max="48" width="1.625" style="321" customWidth="1"/>
    <col min="49" max="49" width="2.875" style="321" customWidth="1"/>
    <col min="50" max="52" width="1.625" style="321" customWidth="1"/>
    <col min="53" max="53" width="2.00390625" style="321" customWidth="1"/>
    <col min="54" max="16384" width="10.25390625" style="321" customWidth="1"/>
  </cols>
  <sheetData>
    <row r="1" spans="33:53" ht="10.5" customHeight="1">
      <c r="AG1" s="382" t="s">
        <v>0</v>
      </c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  <c r="AZ1" s="382"/>
      <c r="BA1" s="382"/>
    </row>
    <row r="2" spans="33:53" ht="10.5" customHeight="1">
      <c r="AG2" s="382" t="s">
        <v>1</v>
      </c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</row>
    <row r="3" spans="33:53" ht="10.5" customHeight="1">
      <c r="AG3" s="382" t="s">
        <v>2</v>
      </c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</row>
    <row r="4" spans="42:53" ht="13.5">
      <c r="AP4" s="389" t="s">
        <v>3</v>
      </c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</row>
    <row r="5" spans="33:53" ht="12.75">
      <c r="AG5" s="383" t="s">
        <v>4</v>
      </c>
      <c r="AH5" s="383"/>
      <c r="AI5" s="383"/>
      <c r="AJ5" s="383"/>
      <c r="AK5" s="383"/>
      <c r="AL5" s="383"/>
      <c r="AM5" s="383"/>
      <c r="AN5" s="383"/>
      <c r="AO5" s="390"/>
      <c r="AP5" s="365" t="s">
        <v>5</v>
      </c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406"/>
    </row>
    <row r="6" spans="42:53" ht="9.75" customHeight="1">
      <c r="AP6" s="368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407"/>
    </row>
    <row r="7" spans="1:53" ht="12.75" customHeight="1">
      <c r="A7" s="321" t="s">
        <v>6</v>
      </c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61" t="s">
        <v>7</v>
      </c>
      <c r="AP7" s="368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407"/>
    </row>
    <row r="8" spans="18:53" ht="9.75" customHeight="1">
      <c r="R8" s="352" t="s">
        <v>8</v>
      </c>
      <c r="AP8" s="391">
        <v>12345678</v>
      </c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408"/>
    </row>
    <row r="9" spans="1:53" ht="27" customHeight="1">
      <c r="A9" s="321" t="s">
        <v>9</v>
      </c>
      <c r="L9" s="347"/>
      <c r="M9" s="348" t="s">
        <v>10</v>
      </c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61" t="s">
        <v>7</v>
      </c>
      <c r="AP9" s="391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408"/>
    </row>
    <row r="10" spans="18:53" ht="9.75" customHeight="1">
      <c r="R10" s="352" t="s">
        <v>8</v>
      </c>
      <c r="AP10" s="391">
        <v>495001212</v>
      </c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408"/>
    </row>
    <row r="11" spans="1:53" ht="25.5" customHeight="1">
      <c r="A11" s="323" t="s">
        <v>11</v>
      </c>
      <c r="N11" s="350" t="s">
        <v>12</v>
      </c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61" t="s">
        <v>7</v>
      </c>
      <c r="AP11" s="391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408"/>
    </row>
    <row r="12" spans="18:53" ht="9.75" customHeight="1">
      <c r="R12" s="352" t="s">
        <v>8</v>
      </c>
      <c r="AP12" s="368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407"/>
    </row>
    <row r="13" spans="1:53" ht="12.75">
      <c r="A13" s="321" t="s">
        <v>13</v>
      </c>
      <c r="E13" s="324" t="s">
        <v>14</v>
      </c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61" t="s">
        <v>7</v>
      </c>
      <c r="AP13" s="368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407"/>
    </row>
    <row r="14" spans="13:53" ht="9.75" customHeight="1">
      <c r="M14" s="352" t="s">
        <v>15</v>
      </c>
      <c r="AA14" s="361"/>
      <c r="AC14" s="362" t="s">
        <v>16</v>
      </c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8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407"/>
    </row>
    <row r="15" spans="26:53" ht="4.5" customHeight="1">
      <c r="Z15" s="361"/>
      <c r="AA15" s="361"/>
      <c r="AB15" s="361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8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407"/>
    </row>
    <row r="16" spans="24:53" ht="12.75">
      <c r="X16" s="321" t="s">
        <v>17</v>
      </c>
      <c r="AK16" s="384" t="s">
        <v>18</v>
      </c>
      <c r="AL16" s="385"/>
      <c r="AM16" s="385"/>
      <c r="AN16" s="385"/>
      <c r="AO16" s="393"/>
      <c r="AP16" s="368" t="s">
        <v>19</v>
      </c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407"/>
    </row>
    <row r="17" spans="36:53" ht="12.75">
      <c r="AJ17" s="361"/>
      <c r="AK17" s="384" t="s">
        <v>20</v>
      </c>
      <c r="AL17" s="385"/>
      <c r="AM17" s="385"/>
      <c r="AN17" s="385"/>
      <c r="AO17" s="393"/>
      <c r="AP17" s="368" t="s">
        <v>21</v>
      </c>
      <c r="AQ17" s="369"/>
      <c r="AR17" s="369"/>
      <c r="AS17" s="369"/>
      <c r="AT17" s="369" t="s">
        <v>22</v>
      </c>
      <c r="AU17" s="369"/>
      <c r="AV17" s="369"/>
      <c r="AW17" s="369"/>
      <c r="AX17" s="369" t="s">
        <v>23</v>
      </c>
      <c r="AY17" s="369"/>
      <c r="AZ17" s="369"/>
      <c r="BA17" s="407"/>
    </row>
    <row r="18" spans="40:53" ht="15" customHeight="1">
      <c r="AN18" s="383" t="s">
        <v>24</v>
      </c>
      <c r="AP18" s="394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409"/>
    </row>
    <row r="20" spans="24:53" ht="12.75">
      <c r="X20" s="333" t="s">
        <v>25</v>
      </c>
      <c r="Y20" s="333"/>
      <c r="Z20" s="333"/>
      <c r="AA20" s="333"/>
      <c r="AB20" s="333"/>
      <c r="AC20" s="333"/>
      <c r="AD20" s="333"/>
      <c r="AE20" s="333"/>
      <c r="AF20" s="333"/>
      <c r="AG20" s="333" t="s">
        <v>26</v>
      </c>
      <c r="AH20" s="333"/>
      <c r="AI20" s="333"/>
      <c r="AJ20" s="333"/>
      <c r="AK20" s="333"/>
      <c r="AL20" s="333"/>
      <c r="AM20" s="333"/>
      <c r="AN20" s="333"/>
      <c r="AO20" s="333"/>
      <c r="AP20" s="333"/>
      <c r="AR20" s="396" t="s">
        <v>27</v>
      </c>
      <c r="AS20" s="397"/>
      <c r="AT20" s="397"/>
      <c r="AU20" s="397"/>
      <c r="AV20" s="397"/>
      <c r="AW20" s="397"/>
      <c r="AX20" s="397"/>
      <c r="AY20" s="397"/>
      <c r="AZ20" s="397"/>
      <c r="BA20" s="410"/>
    </row>
    <row r="21" spans="24:53" ht="13.5"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R21" s="389" t="s">
        <v>28</v>
      </c>
      <c r="AS21" s="389"/>
      <c r="AT21" s="389"/>
      <c r="AU21" s="389"/>
      <c r="AV21" s="389"/>
      <c r="AW21" s="389" t="s">
        <v>29</v>
      </c>
      <c r="AX21" s="389"/>
      <c r="AY21" s="389"/>
      <c r="AZ21" s="389"/>
      <c r="BA21" s="389"/>
    </row>
    <row r="22" spans="18:53" ht="13.5">
      <c r="R22" s="356" t="s">
        <v>30</v>
      </c>
      <c r="S22" s="356"/>
      <c r="T22" s="356"/>
      <c r="U22" s="356"/>
      <c r="V22" s="356"/>
      <c r="W22" s="357"/>
      <c r="X22" s="358">
        <v>1</v>
      </c>
      <c r="Y22" s="363"/>
      <c r="Z22" s="363"/>
      <c r="AA22" s="363"/>
      <c r="AB22" s="363"/>
      <c r="AC22" s="363"/>
      <c r="AD22" s="363"/>
      <c r="AE22" s="363"/>
      <c r="AF22" s="363"/>
      <c r="AG22" s="386" t="s">
        <v>31</v>
      </c>
      <c r="AH22" s="386"/>
      <c r="AI22" s="386"/>
      <c r="AJ22" s="386"/>
      <c r="AK22" s="386"/>
      <c r="AL22" s="386"/>
      <c r="AM22" s="386"/>
      <c r="AN22" s="386"/>
      <c r="AO22" s="386"/>
      <c r="AP22" s="398"/>
      <c r="AQ22" s="399"/>
      <c r="AR22" s="400" t="s">
        <v>32</v>
      </c>
      <c r="AS22" s="401"/>
      <c r="AT22" s="401"/>
      <c r="AU22" s="401"/>
      <c r="AV22" s="401"/>
      <c r="AW22" s="401" t="s">
        <v>33</v>
      </c>
      <c r="AX22" s="401"/>
      <c r="AY22" s="401"/>
      <c r="AZ22" s="401"/>
      <c r="BA22" s="411"/>
    </row>
    <row r="23" ht="12.75">
      <c r="K23" s="353" t="s">
        <v>34</v>
      </c>
    </row>
    <row r="25" spans="1:53" ht="27.75" customHeight="1">
      <c r="A25" s="326" t="s">
        <v>35</v>
      </c>
      <c r="B25" s="327"/>
      <c r="C25" s="328"/>
      <c r="D25" s="329" t="s">
        <v>36</v>
      </c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33" t="s">
        <v>3</v>
      </c>
      <c r="AB25" s="333"/>
      <c r="AC25" s="333"/>
      <c r="AD25" s="333"/>
      <c r="AE25" s="364" t="s">
        <v>37</v>
      </c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</row>
    <row r="26" spans="1:53" ht="42" customHeight="1">
      <c r="A26" s="330"/>
      <c r="B26" s="331"/>
      <c r="C26" s="332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33"/>
      <c r="AB26" s="333"/>
      <c r="AC26" s="333"/>
      <c r="AD26" s="333"/>
      <c r="AE26" s="329" t="s">
        <v>38</v>
      </c>
      <c r="AF26" s="329"/>
      <c r="AG26" s="329"/>
      <c r="AH26" s="329"/>
      <c r="AI26" s="329"/>
      <c r="AJ26" s="329"/>
      <c r="AK26" s="329"/>
      <c r="AL26" s="329" t="s">
        <v>39</v>
      </c>
      <c r="AM26" s="329"/>
      <c r="AN26" s="329"/>
      <c r="AO26" s="329"/>
      <c r="AP26" s="329"/>
      <c r="AQ26" s="329"/>
      <c r="AR26" s="329"/>
      <c r="AS26" s="329"/>
      <c r="AT26" s="329" t="s">
        <v>40</v>
      </c>
      <c r="AU26" s="329"/>
      <c r="AV26" s="329"/>
      <c r="AW26" s="329"/>
      <c r="AX26" s="329"/>
      <c r="AY26" s="329"/>
      <c r="AZ26" s="329"/>
      <c r="BA26" s="329"/>
    </row>
    <row r="27" spans="1:53" s="320" customFormat="1" ht="14.25" customHeight="1">
      <c r="A27" s="333">
        <v>1</v>
      </c>
      <c r="B27" s="333"/>
      <c r="C27" s="333"/>
      <c r="D27" s="333">
        <v>2</v>
      </c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55">
        <v>3</v>
      </c>
      <c r="AB27" s="355"/>
      <c r="AC27" s="355"/>
      <c r="AD27" s="355"/>
      <c r="AE27" s="355">
        <v>4</v>
      </c>
      <c r="AF27" s="355"/>
      <c r="AG27" s="355"/>
      <c r="AH27" s="355"/>
      <c r="AI27" s="355"/>
      <c r="AJ27" s="355"/>
      <c r="AK27" s="355"/>
      <c r="AL27" s="355">
        <v>5</v>
      </c>
      <c r="AM27" s="355"/>
      <c r="AN27" s="355"/>
      <c r="AO27" s="355"/>
      <c r="AP27" s="355"/>
      <c r="AQ27" s="355"/>
      <c r="AR27" s="355"/>
      <c r="AS27" s="355"/>
      <c r="AT27" s="355">
        <v>6</v>
      </c>
      <c r="AU27" s="355"/>
      <c r="AV27" s="355"/>
      <c r="AW27" s="355"/>
      <c r="AX27" s="355"/>
      <c r="AY27" s="355"/>
      <c r="AZ27" s="355"/>
      <c r="BA27" s="355"/>
    </row>
    <row r="28" spans="1:53" ht="12.75">
      <c r="A28" s="334"/>
      <c r="B28" s="334"/>
      <c r="C28" s="334"/>
      <c r="D28" s="335" t="s">
        <v>41</v>
      </c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65"/>
      <c r="AB28" s="366"/>
      <c r="AC28" s="366"/>
      <c r="AD28" s="366"/>
      <c r="AE28" s="367" t="s">
        <v>42</v>
      </c>
      <c r="AF28" s="367"/>
      <c r="AG28" s="367"/>
      <c r="AH28" s="367"/>
      <c r="AI28" s="367"/>
      <c r="AJ28" s="367"/>
      <c r="AK28" s="367"/>
      <c r="AL28" s="367" t="s">
        <v>42</v>
      </c>
      <c r="AM28" s="367"/>
      <c r="AN28" s="367"/>
      <c r="AO28" s="367"/>
      <c r="AP28" s="367"/>
      <c r="AQ28" s="367"/>
      <c r="AR28" s="367"/>
      <c r="AS28" s="367"/>
      <c r="AT28" s="367" t="s">
        <v>42</v>
      </c>
      <c r="AU28" s="367"/>
      <c r="AV28" s="367"/>
      <c r="AW28" s="367"/>
      <c r="AX28" s="367"/>
      <c r="AY28" s="367"/>
      <c r="AZ28" s="367"/>
      <c r="BA28" s="412"/>
    </row>
    <row r="29" spans="1:53" ht="12.75">
      <c r="A29" s="334"/>
      <c r="B29" s="334"/>
      <c r="C29" s="334"/>
      <c r="D29" s="337" t="s">
        <v>43</v>
      </c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68"/>
      <c r="AB29" s="369"/>
      <c r="AC29" s="369"/>
      <c r="AD29" s="369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413"/>
    </row>
    <row r="30" spans="1:53" ht="12.75">
      <c r="A30" s="334"/>
      <c r="B30" s="334"/>
      <c r="C30" s="334"/>
      <c r="D30" s="339"/>
      <c r="E30" s="340" t="s">
        <v>44</v>
      </c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68"/>
      <c r="AB30" s="369"/>
      <c r="AC30" s="369"/>
      <c r="AD30" s="369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413"/>
    </row>
    <row r="31" spans="1:53" ht="24.75" customHeight="1">
      <c r="A31" s="333">
        <v>1</v>
      </c>
      <c r="B31" s="333"/>
      <c r="C31" s="333"/>
      <c r="D31" s="341"/>
      <c r="E31" s="342" t="s">
        <v>45</v>
      </c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71"/>
      <c r="AA31" s="372"/>
      <c r="AB31" s="373"/>
      <c r="AC31" s="373"/>
      <c r="AD31" s="373"/>
      <c r="AE31" s="374" t="s">
        <v>46</v>
      </c>
      <c r="AF31" s="374"/>
      <c r="AG31" s="374"/>
      <c r="AH31" s="374"/>
      <c r="AI31" s="374"/>
      <c r="AJ31" s="374"/>
      <c r="AK31" s="374"/>
      <c r="AL31" s="374" t="s">
        <v>46</v>
      </c>
      <c r="AM31" s="374"/>
      <c r="AN31" s="374"/>
      <c r="AO31" s="374"/>
      <c r="AP31" s="374"/>
      <c r="AQ31" s="374"/>
      <c r="AR31" s="374"/>
      <c r="AS31" s="374"/>
      <c r="AT31" s="374" t="s">
        <v>46</v>
      </c>
      <c r="AU31" s="374"/>
      <c r="AV31" s="374"/>
      <c r="AW31" s="374"/>
      <c r="AX31" s="374"/>
      <c r="AY31" s="374"/>
      <c r="AZ31" s="374"/>
      <c r="BA31" s="414"/>
    </row>
    <row r="32" spans="1:53" ht="24.75" customHeight="1">
      <c r="A32" s="333">
        <v>2</v>
      </c>
      <c r="B32" s="333"/>
      <c r="C32" s="333"/>
      <c r="D32" s="341"/>
      <c r="E32" s="342" t="s">
        <v>47</v>
      </c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71"/>
      <c r="AA32" s="372"/>
      <c r="AB32" s="373"/>
      <c r="AC32" s="373"/>
      <c r="AD32" s="373"/>
      <c r="AE32" s="374" t="s">
        <v>48</v>
      </c>
      <c r="AF32" s="374"/>
      <c r="AG32" s="374"/>
      <c r="AH32" s="374"/>
      <c r="AI32" s="374"/>
      <c r="AJ32" s="374"/>
      <c r="AK32" s="374"/>
      <c r="AL32" s="374" t="s">
        <v>48</v>
      </c>
      <c r="AM32" s="374"/>
      <c r="AN32" s="374"/>
      <c r="AO32" s="374"/>
      <c r="AP32" s="374"/>
      <c r="AQ32" s="374"/>
      <c r="AR32" s="374"/>
      <c r="AS32" s="374"/>
      <c r="AT32" s="374" t="s">
        <v>48</v>
      </c>
      <c r="AU32" s="374"/>
      <c r="AV32" s="374"/>
      <c r="AW32" s="374"/>
      <c r="AX32" s="374"/>
      <c r="AY32" s="374"/>
      <c r="AZ32" s="374"/>
      <c r="BA32" s="414"/>
    </row>
    <row r="33" spans="1:53" ht="24.75" customHeight="1">
      <c r="A33" s="333"/>
      <c r="B33" s="333"/>
      <c r="C33" s="333"/>
      <c r="D33" s="341"/>
      <c r="E33" s="342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71"/>
      <c r="AA33" s="372"/>
      <c r="AB33" s="373"/>
      <c r="AC33" s="373"/>
      <c r="AD33" s="373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415"/>
    </row>
    <row r="34" spans="1:53" ht="28.5" customHeight="1">
      <c r="A34" s="344"/>
      <c r="B34" s="345"/>
      <c r="C34" s="346"/>
      <c r="D34" s="341"/>
      <c r="E34" s="342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71"/>
      <c r="AA34" s="376"/>
      <c r="AB34" s="377"/>
      <c r="AC34" s="377"/>
      <c r="AD34" s="378"/>
      <c r="AE34" s="379"/>
      <c r="AF34" s="380"/>
      <c r="AG34" s="380"/>
      <c r="AH34" s="380"/>
      <c r="AI34" s="380"/>
      <c r="AJ34" s="380"/>
      <c r="AK34" s="387"/>
      <c r="AL34" s="379"/>
      <c r="AM34" s="380"/>
      <c r="AN34" s="380"/>
      <c r="AO34" s="380"/>
      <c r="AP34" s="380"/>
      <c r="AQ34" s="380"/>
      <c r="AR34" s="380"/>
      <c r="AS34" s="387"/>
      <c r="AT34" s="379"/>
      <c r="AU34" s="380"/>
      <c r="AV34" s="380"/>
      <c r="AW34" s="380"/>
      <c r="AX34" s="380"/>
      <c r="AY34" s="380"/>
      <c r="AZ34" s="380"/>
      <c r="BA34" s="416"/>
    </row>
    <row r="35" spans="45:53" ht="12.75">
      <c r="AS35" s="383" t="s">
        <v>49</v>
      </c>
      <c r="AT35" s="402" t="str">
        <f>AT28</f>
        <v>193 700,00</v>
      </c>
      <c r="AU35" s="403"/>
      <c r="AV35" s="403"/>
      <c r="AW35" s="403"/>
      <c r="AX35" s="403"/>
      <c r="AY35" s="403"/>
      <c r="AZ35" s="403"/>
      <c r="BA35" s="417"/>
    </row>
    <row r="36" spans="45:53" ht="12.75">
      <c r="AS36" s="383" t="s">
        <v>50</v>
      </c>
      <c r="AT36" s="404" t="s">
        <v>51</v>
      </c>
      <c r="AU36" s="405"/>
      <c r="AV36" s="405"/>
      <c r="AW36" s="405"/>
      <c r="AX36" s="405"/>
      <c r="AY36" s="405"/>
      <c r="AZ36" s="405"/>
      <c r="BA36" s="418"/>
    </row>
    <row r="37" spans="45:53" ht="12.75">
      <c r="AS37" s="383" t="s">
        <v>52</v>
      </c>
      <c r="AT37" s="404" t="s">
        <v>42</v>
      </c>
      <c r="AU37" s="405"/>
      <c r="AV37" s="405"/>
      <c r="AW37" s="405"/>
      <c r="AX37" s="405"/>
      <c r="AY37" s="405"/>
      <c r="AZ37" s="405"/>
      <c r="BA37" s="418"/>
    </row>
    <row r="39" spans="1:53" ht="12.75">
      <c r="A39" s="321" t="s">
        <v>53</v>
      </c>
      <c r="N39" s="322" t="s">
        <v>54</v>
      </c>
      <c r="O39" s="322"/>
      <c r="P39" s="322"/>
      <c r="Q39" s="322"/>
      <c r="R39" s="322"/>
      <c r="S39" s="322"/>
      <c r="T39" s="322"/>
      <c r="U39" s="322"/>
      <c r="V39" s="322"/>
      <c r="W39" s="322"/>
      <c r="Y39" s="381" t="s">
        <v>55</v>
      </c>
      <c r="Z39" s="381"/>
      <c r="AA39" s="381"/>
      <c r="AB39" s="381"/>
      <c r="AC39" s="381"/>
      <c r="AD39" s="381"/>
      <c r="AE39" s="381"/>
      <c r="AF39" s="381"/>
      <c r="AG39" s="381"/>
      <c r="AH39" s="381"/>
      <c r="AJ39" s="322" t="s">
        <v>56</v>
      </c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</row>
    <row r="40" spans="14:53" ht="9.75" customHeight="1">
      <c r="N40" s="354" t="s">
        <v>57</v>
      </c>
      <c r="O40" s="354"/>
      <c r="P40" s="354"/>
      <c r="Q40" s="354"/>
      <c r="R40" s="354"/>
      <c r="S40" s="354"/>
      <c r="T40" s="354"/>
      <c r="U40" s="354"/>
      <c r="V40" s="354"/>
      <c r="W40" s="354"/>
      <c r="X40" s="359"/>
      <c r="Y40" s="354" t="s">
        <v>58</v>
      </c>
      <c r="Z40" s="354"/>
      <c r="AA40" s="354"/>
      <c r="AB40" s="354"/>
      <c r="AC40" s="354"/>
      <c r="AD40" s="354"/>
      <c r="AE40" s="354"/>
      <c r="AF40" s="354"/>
      <c r="AG40" s="354"/>
      <c r="AH40" s="354"/>
      <c r="AI40" s="359"/>
      <c r="AJ40" s="354" t="s">
        <v>59</v>
      </c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</row>
    <row r="42" ht="12.75">
      <c r="A42" s="321" t="s">
        <v>60</v>
      </c>
    </row>
    <row r="45" ht="18.75" customHeight="1"/>
    <row r="46" spans="1:53" ht="12.75">
      <c r="A46" s="321" t="s">
        <v>11</v>
      </c>
      <c r="N46" s="322" t="str">
        <f>'КС-2'!F204</f>
        <v>Генеральный директор</v>
      </c>
      <c r="O46" s="322"/>
      <c r="P46" s="322"/>
      <c r="Q46" s="322"/>
      <c r="R46" s="322"/>
      <c r="S46" s="322"/>
      <c r="T46" s="322"/>
      <c r="U46" s="322"/>
      <c r="V46" s="322"/>
      <c r="W46" s="322"/>
      <c r="Y46" s="322" t="s">
        <v>61</v>
      </c>
      <c r="Z46" s="322"/>
      <c r="AA46" s="322"/>
      <c r="AB46" s="322"/>
      <c r="AC46" s="322"/>
      <c r="AD46" s="322"/>
      <c r="AE46" s="322"/>
      <c r="AF46" s="322"/>
      <c r="AG46" s="322"/>
      <c r="AH46" s="322"/>
      <c r="AJ46" s="322" t="s">
        <v>62</v>
      </c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</row>
    <row r="47" spans="14:53" ht="9.75" customHeight="1">
      <c r="N47" s="354" t="s">
        <v>57</v>
      </c>
      <c r="O47" s="354"/>
      <c r="P47" s="354"/>
      <c r="Q47" s="354"/>
      <c r="R47" s="354"/>
      <c r="S47" s="354"/>
      <c r="T47" s="354"/>
      <c r="U47" s="354"/>
      <c r="V47" s="354"/>
      <c r="W47" s="354"/>
      <c r="X47" s="360"/>
      <c r="Y47" s="354" t="s">
        <v>58</v>
      </c>
      <c r="Z47" s="354"/>
      <c r="AA47" s="354"/>
      <c r="AB47" s="354"/>
      <c r="AC47" s="354"/>
      <c r="AD47" s="354"/>
      <c r="AE47" s="354"/>
      <c r="AF47" s="354"/>
      <c r="AG47" s="354"/>
      <c r="AH47" s="354"/>
      <c r="AI47" s="359"/>
      <c r="AJ47" s="354" t="s">
        <v>59</v>
      </c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</row>
    <row r="48" ht="23.25" customHeight="1">
      <c r="A48" s="321" t="s">
        <v>60</v>
      </c>
    </row>
    <row r="49" spans="36:53" ht="12.75"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</row>
    <row r="50" spans="36:53" ht="12.75">
      <c r="AJ50" s="388"/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</row>
    <row r="51" spans="36:53" ht="12.75"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</row>
  </sheetData>
  <sheetProtection/>
  <mergeCells count="99">
    <mergeCell ref="AG1:BA1"/>
    <mergeCell ref="AG2:BA2"/>
    <mergeCell ref="AG3:BA3"/>
    <mergeCell ref="AP4:BA4"/>
    <mergeCell ref="AG5:AO5"/>
    <mergeCell ref="AP5:BA5"/>
    <mergeCell ref="F7:AJ7"/>
    <mergeCell ref="M9:AJ9"/>
    <mergeCell ref="N11:AJ11"/>
    <mergeCell ref="E13:AJ13"/>
    <mergeCell ref="AK16:AO16"/>
    <mergeCell ref="AP16:BA16"/>
    <mergeCell ref="AK17:AO17"/>
    <mergeCell ref="AP17:AS17"/>
    <mergeCell ref="AT17:AW17"/>
    <mergeCell ref="AX17:BA17"/>
    <mergeCell ref="AP18:BA18"/>
    <mergeCell ref="AR20:BA20"/>
    <mergeCell ref="AR21:AV21"/>
    <mergeCell ref="AW21:BA21"/>
    <mergeCell ref="R22:W22"/>
    <mergeCell ref="X22:AF22"/>
    <mergeCell ref="AG22:AP22"/>
    <mergeCell ref="AR22:AV22"/>
    <mergeCell ref="AW22:BA22"/>
    <mergeCell ref="AE25:BA25"/>
    <mergeCell ref="AE26:AK26"/>
    <mergeCell ref="AL26:AS26"/>
    <mergeCell ref="AT26:BA26"/>
    <mergeCell ref="A27:C27"/>
    <mergeCell ref="D27:Z27"/>
    <mergeCell ref="AA27:AD27"/>
    <mergeCell ref="AE27:AK27"/>
    <mergeCell ref="AL27:AS27"/>
    <mergeCell ref="AT27:BA27"/>
    <mergeCell ref="D28:Z28"/>
    <mergeCell ref="D29:Z29"/>
    <mergeCell ref="A30:C30"/>
    <mergeCell ref="E30:Z30"/>
    <mergeCell ref="AA30:AD30"/>
    <mergeCell ref="AE30:AK30"/>
    <mergeCell ref="AL30:AS30"/>
    <mergeCell ref="AT30:BA30"/>
    <mergeCell ref="A31:C31"/>
    <mergeCell ref="E31:Z31"/>
    <mergeCell ref="AA31:AD31"/>
    <mergeCell ref="AE31:AK31"/>
    <mergeCell ref="AL31:AS31"/>
    <mergeCell ref="AT31:BA31"/>
    <mergeCell ref="A32:C32"/>
    <mergeCell ref="E32:Z32"/>
    <mergeCell ref="AA32:AD32"/>
    <mergeCell ref="AE32:AK32"/>
    <mergeCell ref="AL32:AS32"/>
    <mergeCell ref="AT32:BA32"/>
    <mergeCell ref="A33:C33"/>
    <mergeCell ref="E33:Z33"/>
    <mergeCell ref="AA33:AD33"/>
    <mergeCell ref="AE33:AK33"/>
    <mergeCell ref="AL33:AS33"/>
    <mergeCell ref="AT33:BA33"/>
    <mergeCell ref="A34:C34"/>
    <mergeCell ref="E34:Z34"/>
    <mergeCell ref="AA34:AD34"/>
    <mergeCell ref="AE34:AK34"/>
    <mergeCell ref="AL34:AS34"/>
    <mergeCell ref="AT34:BA34"/>
    <mergeCell ref="AT35:BA35"/>
    <mergeCell ref="AT36:BA36"/>
    <mergeCell ref="AT37:BA37"/>
    <mergeCell ref="N39:W39"/>
    <mergeCell ref="Y39:AH39"/>
    <mergeCell ref="AJ39:BA39"/>
    <mergeCell ref="N40:W40"/>
    <mergeCell ref="Y40:AH40"/>
    <mergeCell ref="AJ40:BA40"/>
    <mergeCell ref="N46:W46"/>
    <mergeCell ref="Y46:AH46"/>
    <mergeCell ref="AJ46:BA46"/>
    <mergeCell ref="N47:W47"/>
    <mergeCell ref="Y47:AH47"/>
    <mergeCell ref="AJ47:BA47"/>
    <mergeCell ref="AJ50:BA50"/>
    <mergeCell ref="AL28:AS29"/>
    <mergeCell ref="AT28:BA29"/>
    <mergeCell ref="AP14:BA15"/>
    <mergeCell ref="AP10:BA11"/>
    <mergeCell ref="AP8:BA9"/>
    <mergeCell ref="AP6:BA7"/>
    <mergeCell ref="AC14:AO15"/>
    <mergeCell ref="AP12:BA13"/>
    <mergeCell ref="A28:C29"/>
    <mergeCell ref="X20:AF21"/>
    <mergeCell ref="AG20:AP21"/>
    <mergeCell ref="AE28:AK29"/>
    <mergeCell ref="AA28:AD29"/>
    <mergeCell ref="A25:C26"/>
    <mergeCell ref="D25:Z26"/>
    <mergeCell ref="AA25:AD26"/>
  </mergeCells>
  <printOptions/>
  <pageMargins left="0.79" right="0.39" top="0.59" bottom="0.39" header="0.2" footer="0.2"/>
  <pageSetup fitToHeight="1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0"/>
  <sheetViews>
    <sheetView zoomScale="117" zoomScaleNormal="117" zoomScaleSheetLayoutView="100" workbookViewId="0" topLeftCell="A235">
      <selection activeCell="F128" sqref="F128:F133"/>
    </sheetView>
  </sheetViews>
  <sheetFormatPr defaultColWidth="9.125" defaultRowHeight="12.75"/>
  <cols>
    <col min="1" max="1" width="3.75390625" style="207" customWidth="1"/>
    <col min="2" max="2" width="16.00390625" style="207" customWidth="1"/>
    <col min="3" max="3" width="47.375" style="207" customWidth="1"/>
    <col min="4" max="4" width="9.625" style="208" customWidth="1"/>
    <col min="5" max="5" width="9.625" style="207" customWidth="1"/>
    <col min="6" max="6" width="11.375" style="207" bestFit="1" customWidth="1"/>
    <col min="7" max="7" width="10.375" style="207" bestFit="1" customWidth="1"/>
    <col min="8" max="9" width="9.625" style="207" customWidth="1"/>
    <col min="10" max="10" width="10.125" style="207" customWidth="1"/>
    <col min="11" max="11" width="10.625" style="207" customWidth="1"/>
  </cols>
  <sheetData>
    <row r="1" spans="1:10" s="202" customFormat="1" ht="12.75">
      <c r="A1" s="209" t="s">
        <v>63</v>
      </c>
      <c r="B1" s="209"/>
      <c r="C1" s="209"/>
      <c r="D1" s="209"/>
      <c r="E1" s="209"/>
      <c r="H1" s="209" t="s">
        <v>64</v>
      </c>
      <c r="I1" s="209"/>
      <c r="J1" s="209"/>
    </row>
    <row r="2" spans="1:10" s="203" customFormat="1" ht="12.75">
      <c r="A2" s="210"/>
      <c r="B2" s="210"/>
      <c r="C2" s="210"/>
      <c r="D2" s="210"/>
      <c r="E2" s="210"/>
      <c r="I2" s="210"/>
      <c r="J2" s="210"/>
    </row>
    <row r="3" spans="1:10" s="203" customFormat="1" ht="12.75">
      <c r="A3" s="210" t="s">
        <v>65</v>
      </c>
      <c r="B3" s="210"/>
      <c r="C3" s="210"/>
      <c r="D3" s="210"/>
      <c r="E3" s="210"/>
      <c r="H3" s="210" t="s">
        <v>66</v>
      </c>
      <c r="I3" s="210"/>
      <c r="J3" s="210"/>
    </row>
    <row r="4" spans="1:10" s="203" customFormat="1" ht="12.75">
      <c r="A4" s="210"/>
      <c r="B4" s="210"/>
      <c r="C4" s="210"/>
      <c r="D4" s="210"/>
      <c r="E4" s="210"/>
      <c r="H4" s="210"/>
      <c r="I4" s="210"/>
      <c r="J4" s="210"/>
    </row>
    <row r="5" spans="1:10" s="203" customFormat="1" ht="12.75">
      <c r="A5" s="210" t="s">
        <v>67</v>
      </c>
      <c r="B5" s="210"/>
      <c r="C5" s="210"/>
      <c r="D5" s="210"/>
      <c r="E5" s="210"/>
      <c r="H5" s="210" t="s">
        <v>68</v>
      </c>
      <c r="I5" s="210"/>
      <c r="J5" s="210"/>
    </row>
    <row r="6" spans="1:10" s="203" customFormat="1" ht="14.25" customHeight="1">
      <c r="A6" s="210" t="s">
        <v>69</v>
      </c>
      <c r="B6" s="210"/>
      <c r="C6" s="210"/>
      <c r="D6" s="210"/>
      <c r="E6" s="210"/>
      <c r="H6" s="210" t="s">
        <v>69</v>
      </c>
      <c r="I6" s="210"/>
      <c r="J6" s="210"/>
    </row>
    <row r="7" spans="1:11" s="204" customFormat="1" ht="14.25" customHeight="1">
      <c r="A7" s="211" t="s">
        <v>70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</row>
    <row r="8" spans="1:11" s="204" customFormat="1" ht="14.25" customHeight="1">
      <c r="A8" s="212" t="s">
        <v>71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1:11" s="204" customFormat="1" ht="14.2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1" s="204" customFormat="1" ht="14.25" customHeight="1">
      <c r="A10" s="213"/>
      <c r="B10" s="213"/>
      <c r="C10" s="213"/>
      <c r="D10" s="213"/>
      <c r="E10" s="213"/>
      <c r="F10" s="213"/>
      <c r="G10" s="214" t="s">
        <v>72</v>
      </c>
      <c r="H10" s="214"/>
      <c r="I10" s="214"/>
      <c r="J10" s="255">
        <f>F236</f>
        <v>64635.742109064</v>
      </c>
      <c r="K10" s="255"/>
    </row>
    <row r="11" spans="1:11" s="205" customFormat="1" ht="24" customHeight="1">
      <c r="A11" s="215" t="s">
        <v>73</v>
      </c>
      <c r="B11" s="215" t="s">
        <v>74</v>
      </c>
      <c r="C11" s="215" t="s">
        <v>75</v>
      </c>
      <c r="D11" s="215" t="s">
        <v>76</v>
      </c>
      <c r="E11" s="215" t="s">
        <v>77</v>
      </c>
      <c r="F11" s="215"/>
      <c r="G11" s="215" t="s">
        <v>78</v>
      </c>
      <c r="H11" s="215"/>
      <c r="I11" s="215"/>
      <c r="J11" s="215" t="s">
        <v>79</v>
      </c>
      <c r="K11" s="215"/>
    </row>
    <row r="12" spans="1:11" s="205" customFormat="1" ht="9.75">
      <c r="A12" s="215"/>
      <c r="B12" s="215"/>
      <c r="C12" s="215"/>
      <c r="D12" s="215"/>
      <c r="E12" s="215" t="s">
        <v>80</v>
      </c>
      <c r="F12" s="215" t="s">
        <v>81</v>
      </c>
      <c r="G12" s="215" t="s">
        <v>80</v>
      </c>
      <c r="H12" s="215" t="s">
        <v>82</v>
      </c>
      <c r="I12" s="215" t="s">
        <v>81</v>
      </c>
      <c r="J12" s="215" t="s">
        <v>83</v>
      </c>
      <c r="K12" s="215"/>
    </row>
    <row r="13" spans="1:11" s="205" customFormat="1" ht="9.75">
      <c r="A13" s="215"/>
      <c r="B13" s="215"/>
      <c r="C13" s="215"/>
      <c r="D13" s="215" t="s">
        <v>84</v>
      </c>
      <c r="E13" s="215"/>
      <c r="F13" s="215"/>
      <c r="G13" s="215"/>
      <c r="H13" s="215"/>
      <c r="I13" s="215"/>
      <c r="J13" s="215"/>
      <c r="K13" s="215"/>
    </row>
    <row r="14" spans="1:11" s="205" customFormat="1" ht="12.75" customHeight="1">
      <c r="A14" s="215"/>
      <c r="B14" s="215"/>
      <c r="C14" s="215"/>
      <c r="D14" s="215"/>
      <c r="E14" s="215" t="s">
        <v>82</v>
      </c>
      <c r="F14" s="215" t="s">
        <v>85</v>
      </c>
      <c r="G14" s="215"/>
      <c r="H14" s="215"/>
      <c r="I14" s="215" t="s">
        <v>85</v>
      </c>
      <c r="J14" s="215" t="s">
        <v>86</v>
      </c>
      <c r="K14" s="215" t="s">
        <v>80</v>
      </c>
    </row>
    <row r="15" spans="1:11" s="205" customFormat="1" ht="14.25" customHeight="1">
      <c r="A15" s="216" t="s">
        <v>87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56"/>
    </row>
    <row r="16" spans="1:12" s="205" customFormat="1" ht="15" customHeight="1">
      <c r="A16" s="218">
        <v>1</v>
      </c>
      <c r="B16" s="219"/>
      <c r="C16" s="220">
        <v>3</v>
      </c>
      <c r="D16" s="220">
        <v>4</v>
      </c>
      <c r="E16" s="221">
        <v>5</v>
      </c>
      <c r="F16" s="221">
        <v>6</v>
      </c>
      <c r="G16" s="221">
        <v>8</v>
      </c>
      <c r="H16" s="221">
        <v>9</v>
      </c>
      <c r="I16" s="221">
        <v>10</v>
      </c>
      <c r="J16" s="257">
        <v>12</v>
      </c>
      <c r="K16" s="257">
        <v>13</v>
      </c>
      <c r="L16" s="258"/>
    </row>
    <row r="17" spans="1:11" s="205" customFormat="1" ht="15" customHeight="1">
      <c r="A17" s="218">
        <v>1</v>
      </c>
      <c r="B17" s="222" t="s">
        <v>88</v>
      </c>
      <c r="C17" s="223" t="s">
        <v>89</v>
      </c>
      <c r="D17" s="224">
        <v>11.12</v>
      </c>
      <c r="E17" s="225">
        <v>1212.44</v>
      </c>
      <c r="F17" s="225">
        <v>1148.59</v>
      </c>
      <c r="G17" s="226">
        <f>D17*E17</f>
        <v>13482.3328</v>
      </c>
      <c r="H17" s="226">
        <f>D17*E18</f>
        <v>710.012</v>
      </c>
      <c r="I17" s="232">
        <f>D17*F17</f>
        <v>12772.320799999998</v>
      </c>
      <c r="J17" s="259">
        <v>6.63</v>
      </c>
      <c r="K17" s="260">
        <f>J17*D17</f>
        <v>73.7256</v>
      </c>
    </row>
    <row r="18" spans="1:11" s="205" customFormat="1" ht="9.75">
      <c r="A18" s="218"/>
      <c r="B18" s="227"/>
      <c r="C18" s="228"/>
      <c r="D18" s="229" t="s">
        <v>90</v>
      </c>
      <c r="E18" s="225">
        <v>63.85</v>
      </c>
      <c r="F18" s="225">
        <v>67.37</v>
      </c>
      <c r="G18" s="230"/>
      <c r="H18" s="230"/>
      <c r="I18" s="232">
        <f>D17*F18</f>
        <v>749.1544</v>
      </c>
      <c r="J18" s="260">
        <v>9.98</v>
      </c>
      <c r="K18" s="260">
        <f>J18*D17</f>
        <v>110.9776</v>
      </c>
    </row>
    <row r="19" spans="1:11" s="205" customFormat="1" ht="13.5" customHeight="1">
      <c r="A19" s="218">
        <f>A17+1</f>
        <v>2</v>
      </c>
      <c r="B19" s="222"/>
      <c r="C19" s="223"/>
      <c r="D19" s="224"/>
      <c r="E19" s="225"/>
      <c r="F19" s="225"/>
      <c r="G19" s="226">
        <f>D19*E19</f>
        <v>0</v>
      </c>
      <c r="H19" s="226">
        <f>D19*E20</f>
        <v>0</v>
      </c>
      <c r="I19" s="232">
        <f>D19*F19</f>
        <v>0</v>
      </c>
      <c r="J19" s="259"/>
      <c r="K19" s="260">
        <f>J19*D19</f>
        <v>0</v>
      </c>
    </row>
    <row r="20" spans="1:11" s="205" customFormat="1" ht="9.75">
      <c r="A20" s="218"/>
      <c r="B20" s="227"/>
      <c r="C20" s="228"/>
      <c r="D20" s="229"/>
      <c r="E20" s="225"/>
      <c r="F20" s="225"/>
      <c r="G20" s="230"/>
      <c r="H20" s="230"/>
      <c r="I20" s="232">
        <f>D19*F20</f>
        <v>0</v>
      </c>
      <c r="J20" s="260"/>
      <c r="K20" s="260">
        <f>J20*D19</f>
        <v>0</v>
      </c>
    </row>
    <row r="21" spans="1:11" s="205" customFormat="1" ht="13.5" customHeight="1">
      <c r="A21" s="218">
        <f>A19+1</f>
        <v>3</v>
      </c>
      <c r="B21" s="222"/>
      <c r="C21" s="223"/>
      <c r="D21" s="224"/>
      <c r="E21" s="225"/>
      <c r="F21" s="225"/>
      <c r="G21" s="226">
        <f>D21*E21</f>
        <v>0</v>
      </c>
      <c r="H21" s="226">
        <f>D21*E22</f>
        <v>0</v>
      </c>
      <c r="I21" s="232">
        <f>D21*F21</f>
        <v>0</v>
      </c>
      <c r="J21" s="259"/>
      <c r="K21" s="260">
        <f>J21*D21</f>
        <v>0</v>
      </c>
    </row>
    <row r="22" spans="1:11" s="205" customFormat="1" ht="9.75">
      <c r="A22" s="218"/>
      <c r="B22" s="227"/>
      <c r="C22" s="228"/>
      <c r="D22" s="229"/>
      <c r="E22" s="225"/>
      <c r="F22" s="225"/>
      <c r="G22" s="230"/>
      <c r="H22" s="230"/>
      <c r="I22" s="232">
        <f>D21*F22</f>
        <v>0</v>
      </c>
      <c r="J22" s="260"/>
      <c r="K22" s="260"/>
    </row>
    <row r="23" spans="1:11" s="205" customFormat="1" ht="13.5" customHeight="1">
      <c r="A23" s="218">
        <f>A21+1</f>
        <v>4</v>
      </c>
      <c r="B23" s="222"/>
      <c r="C23" s="223"/>
      <c r="D23" s="224"/>
      <c r="E23" s="225"/>
      <c r="F23" s="225"/>
      <c r="G23" s="226">
        <f>D23*E23</f>
        <v>0</v>
      </c>
      <c r="H23" s="226">
        <f>D23*E24</f>
        <v>0</v>
      </c>
      <c r="I23" s="232">
        <f>D23*F23</f>
        <v>0</v>
      </c>
      <c r="J23" s="259"/>
      <c r="K23" s="260">
        <f>J23*D23</f>
        <v>0</v>
      </c>
    </row>
    <row r="24" spans="1:11" s="205" customFormat="1" ht="9.75">
      <c r="A24" s="218"/>
      <c r="B24" s="227"/>
      <c r="C24" s="228"/>
      <c r="D24" s="229"/>
      <c r="E24" s="225"/>
      <c r="F24" s="225"/>
      <c r="G24" s="230"/>
      <c r="H24" s="230"/>
      <c r="I24" s="232">
        <f>D23*F24</f>
        <v>0</v>
      </c>
      <c r="J24" s="260"/>
      <c r="K24" s="260">
        <f>J24*D23</f>
        <v>0</v>
      </c>
    </row>
    <row r="25" spans="1:11" s="205" customFormat="1" ht="13.5" customHeight="1">
      <c r="A25" s="218">
        <f>A23+1</f>
        <v>5</v>
      </c>
      <c r="B25" s="222"/>
      <c r="C25" s="223"/>
      <c r="D25" s="224"/>
      <c r="E25" s="225"/>
      <c r="F25" s="225"/>
      <c r="G25" s="226">
        <f>D25*E25</f>
        <v>0</v>
      </c>
      <c r="H25" s="226">
        <f>D25*E26</f>
        <v>0</v>
      </c>
      <c r="I25" s="232">
        <f>D25*F25</f>
        <v>0</v>
      </c>
      <c r="J25" s="259"/>
      <c r="K25" s="260">
        <f>J25*D25</f>
        <v>0</v>
      </c>
    </row>
    <row r="26" spans="1:11" s="205" customFormat="1" ht="9.75">
      <c r="A26" s="218"/>
      <c r="B26" s="227"/>
      <c r="C26" s="228"/>
      <c r="D26" s="229"/>
      <c r="E26" s="225"/>
      <c r="F26" s="225"/>
      <c r="G26" s="230"/>
      <c r="H26" s="230"/>
      <c r="I26" s="232">
        <f>D25*F26</f>
        <v>0</v>
      </c>
      <c r="J26" s="260"/>
      <c r="K26" s="260">
        <f>J26*D25</f>
        <v>0</v>
      </c>
    </row>
    <row r="27" spans="1:11" s="205" customFormat="1" ht="12" customHeight="1">
      <c r="A27" s="218">
        <f>A25+1</f>
        <v>6</v>
      </c>
      <c r="B27" s="222"/>
      <c r="C27" s="223"/>
      <c r="D27" s="224"/>
      <c r="E27" s="225"/>
      <c r="F27" s="225"/>
      <c r="G27" s="226">
        <f>D27*E27</f>
        <v>0</v>
      </c>
      <c r="H27" s="226">
        <f>D27*E28</f>
        <v>0</v>
      </c>
      <c r="I27" s="232">
        <f>D27*F27</f>
        <v>0</v>
      </c>
      <c r="J27" s="259"/>
      <c r="K27" s="260">
        <f>J27*D27</f>
        <v>0</v>
      </c>
    </row>
    <row r="28" spans="1:11" s="205" customFormat="1" ht="9.75">
      <c r="A28" s="218"/>
      <c r="B28" s="227"/>
      <c r="C28" s="228"/>
      <c r="D28" s="229"/>
      <c r="E28" s="225"/>
      <c r="F28" s="225"/>
      <c r="G28" s="230"/>
      <c r="H28" s="230"/>
      <c r="I28" s="232">
        <f>D27*F28</f>
        <v>0</v>
      </c>
      <c r="J28" s="260"/>
      <c r="K28" s="260">
        <f>J28*D27</f>
        <v>0</v>
      </c>
    </row>
    <row r="29" spans="1:11" s="205" customFormat="1" ht="9.75">
      <c r="A29" s="218">
        <f>A27+1</f>
        <v>7</v>
      </c>
      <c r="B29" s="222"/>
      <c r="C29" s="223"/>
      <c r="D29" s="224"/>
      <c r="E29" s="225"/>
      <c r="F29" s="225"/>
      <c r="G29" s="226">
        <f>D29*E29</f>
        <v>0</v>
      </c>
      <c r="H29" s="226">
        <f>D29*E30</f>
        <v>0</v>
      </c>
      <c r="I29" s="232">
        <f>D29*F29</f>
        <v>0</v>
      </c>
      <c r="J29" s="259"/>
      <c r="K29" s="260">
        <f>J29*D29</f>
        <v>0</v>
      </c>
    </row>
    <row r="30" spans="1:11" s="205" customFormat="1" ht="9.75">
      <c r="A30" s="218"/>
      <c r="B30" s="227"/>
      <c r="C30" s="228"/>
      <c r="D30" s="229"/>
      <c r="E30" s="225"/>
      <c r="F30" s="225"/>
      <c r="G30" s="230"/>
      <c r="H30" s="230"/>
      <c r="I30" s="232">
        <f>D29*F30</f>
        <v>0</v>
      </c>
      <c r="J30" s="260"/>
      <c r="K30" s="260">
        <f>J30*D29</f>
        <v>0</v>
      </c>
    </row>
    <row r="31" spans="1:11" s="205" customFormat="1" ht="13.5" customHeight="1">
      <c r="A31" s="218">
        <f>A29+1</f>
        <v>8</v>
      </c>
      <c r="B31" s="222"/>
      <c r="C31" s="223"/>
      <c r="D31" s="224"/>
      <c r="E31" s="225"/>
      <c r="F31" s="225"/>
      <c r="G31" s="226">
        <f>D31*E31</f>
        <v>0</v>
      </c>
      <c r="H31" s="226">
        <f>D31*E32</f>
        <v>0</v>
      </c>
      <c r="I31" s="232">
        <f>D31*F31</f>
        <v>0</v>
      </c>
      <c r="J31" s="259"/>
      <c r="K31" s="260">
        <f>J31*D31</f>
        <v>0</v>
      </c>
    </row>
    <row r="32" spans="1:11" s="205" customFormat="1" ht="11.25" customHeight="1">
      <c r="A32" s="218"/>
      <c r="B32" s="227"/>
      <c r="C32" s="228"/>
      <c r="D32" s="229"/>
      <c r="E32" s="225"/>
      <c r="F32" s="225"/>
      <c r="G32" s="230"/>
      <c r="H32" s="230"/>
      <c r="I32" s="232">
        <f>D31*F32</f>
        <v>0</v>
      </c>
      <c r="J32" s="260"/>
      <c r="K32" s="260">
        <f>J32*D31</f>
        <v>0</v>
      </c>
    </row>
    <row r="33" spans="1:11" s="205" customFormat="1" ht="13.5" customHeight="1">
      <c r="A33" s="218">
        <f>A31+1</f>
        <v>9</v>
      </c>
      <c r="B33" s="222"/>
      <c r="C33" s="223"/>
      <c r="D33" s="224"/>
      <c r="E33" s="225"/>
      <c r="F33" s="225"/>
      <c r="G33" s="226">
        <f>D33*E33</f>
        <v>0</v>
      </c>
      <c r="H33" s="226">
        <f>D33*E34</f>
        <v>0</v>
      </c>
      <c r="I33" s="232">
        <f>D33*F33</f>
        <v>0</v>
      </c>
      <c r="J33" s="259"/>
      <c r="K33" s="260">
        <f>J33*D33</f>
        <v>0</v>
      </c>
    </row>
    <row r="34" spans="1:11" s="205" customFormat="1" ht="9.75">
      <c r="A34" s="218"/>
      <c r="B34" s="227"/>
      <c r="C34" s="228"/>
      <c r="D34" s="229"/>
      <c r="E34" s="225"/>
      <c r="F34" s="225"/>
      <c r="G34" s="230"/>
      <c r="H34" s="230"/>
      <c r="I34" s="232">
        <f>D33*F34</f>
        <v>0</v>
      </c>
      <c r="J34" s="260"/>
      <c r="K34" s="260">
        <f>J34*D33</f>
        <v>0</v>
      </c>
    </row>
    <row r="35" spans="1:11" s="205" customFormat="1" ht="13.5" customHeight="1">
      <c r="A35" s="218">
        <f>A33+1</f>
        <v>10</v>
      </c>
      <c r="B35" s="222"/>
      <c r="C35" s="223"/>
      <c r="D35" s="224"/>
      <c r="E35" s="225"/>
      <c r="F35" s="225"/>
      <c r="G35" s="226">
        <f>D35*E35</f>
        <v>0</v>
      </c>
      <c r="H35" s="226">
        <f>D35*E36</f>
        <v>0</v>
      </c>
      <c r="I35" s="232">
        <f>D35*F35</f>
        <v>0</v>
      </c>
      <c r="J35" s="259"/>
      <c r="K35" s="260">
        <f>J35*D35</f>
        <v>0</v>
      </c>
    </row>
    <row r="36" spans="1:11" s="205" customFormat="1" ht="9.75">
      <c r="A36" s="218"/>
      <c r="B36" s="227"/>
      <c r="C36" s="228"/>
      <c r="D36" s="229"/>
      <c r="E36" s="225"/>
      <c r="F36" s="225"/>
      <c r="G36" s="230"/>
      <c r="H36" s="230"/>
      <c r="I36" s="232">
        <f>D35*F36</f>
        <v>0</v>
      </c>
      <c r="J36" s="260"/>
      <c r="K36" s="260"/>
    </row>
    <row r="37" spans="1:11" s="205" customFormat="1" ht="13.5" customHeight="1">
      <c r="A37" s="218">
        <f>A35+1</f>
        <v>11</v>
      </c>
      <c r="B37" s="215"/>
      <c r="C37" s="231"/>
      <c r="D37" s="224"/>
      <c r="E37" s="225"/>
      <c r="F37" s="225"/>
      <c r="G37" s="232">
        <f>D37*E37</f>
        <v>0</v>
      </c>
      <c r="H37" s="232">
        <f>D37*E38</f>
        <v>0</v>
      </c>
      <c r="I37" s="232">
        <f>D37*F37</f>
        <v>0</v>
      </c>
      <c r="J37" s="259"/>
      <c r="K37" s="260">
        <f>J37*D37</f>
        <v>0</v>
      </c>
    </row>
    <row r="38" spans="1:11" s="205" customFormat="1" ht="9.75">
      <c r="A38" s="218"/>
      <c r="B38" s="215"/>
      <c r="C38" s="231"/>
      <c r="D38" s="229"/>
      <c r="E38" s="225"/>
      <c r="F38" s="225"/>
      <c r="G38" s="232"/>
      <c r="H38" s="232"/>
      <c r="I38" s="232">
        <f>D37*F38</f>
        <v>0</v>
      </c>
      <c r="J38" s="260"/>
      <c r="K38" s="260"/>
    </row>
    <row r="39" spans="1:11" s="205" customFormat="1" ht="9.75">
      <c r="A39" s="218">
        <v>12</v>
      </c>
      <c r="B39" s="215"/>
      <c r="C39" s="231"/>
      <c r="D39" s="224"/>
      <c r="E39" s="225"/>
      <c r="F39" s="225"/>
      <c r="G39" s="232">
        <f>D39*E39</f>
        <v>0</v>
      </c>
      <c r="H39" s="232">
        <f>D39*E40</f>
        <v>0</v>
      </c>
      <c r="I39" s="232">
        <f>D39*F39</f>
        <v>0</v>
      </c>
      <c r="J39" s="259"/>
      <c r="K39" s="260">
        <f>J39*D39</f>
        <v>0</v>
      </c>
    </row>
    <row r="40" spans="1:11" s="205" customFormat="1" ht="9.75">
      <c r="A40" s="218"/>
      <c r="B40" s="215"/>
      <c r="C40" s="231"/>
      <c r="D40" s="229"/>
      <c r="E40" s="225"/>
      <c r="F40" s="225"/>
      <c r="G40" s="232"/>
      <c r="H40" s="232"/>
      <c r="I40" s="232">
        <f>D39*F40</f>
        <v>0</v>
      </c>
      <c r="J40" s="260"/>
      <c r="K40" s="260"/>
    </row>
    <row r="41" spans="1:11" s="205" customFormat="1" ht="12.75" customHeight="1">
      <c r="A41" s="233" t="s">
        <v>91</v>
      </c>
      <c r="B41" s="233"/>
      <c r="C41" s="233"/>
      <c r="D41" s="234"/>
      <c r="E41" s="235"/>
      <c r="F41" s="235"/>
      <c r="G41" s="236">
        <f>SUM(G17:G40)</f>
        <v>13482.3328</v>
      </c>
      <c r="H41" s="236">
        <f>SUM(H17:H40)-2</f>
        <v>708.012</v>
      </c>
      <c r="I41" s="236">
        <f>I17+I19+I21+I23+I25+I27+I29+I31+I33+I35+I37+I39</f>
        <v>12772.320799999998</v>
      </c>
      <c r="J41" s="261"/>
      <c r="K41" s="262">
        <f>K17+K19+K21+K23+K25+K27+K29+K31+K33+K35+K37+K39</f>
        <v>73.7256</v>
      </c>
    </row>
    <row r="42" spans="1:11" s="205" customFormat="1" ht="12.75" customHeight="1">
      <c r="A42" s="237"/>
      <c r="B42" s="237"/>
      <c r="C42" s="237"/>
      <c r="D42" s="238"/>
      <c r="E42" s="239"/>
      <c r="F42" s="239"/>
      <c r="G42" s="240"/>
      <c r="H42" s="240"/>
      <c r="I42" s="236">
        <f>I18+I20+I22+I24+I26+I28+I30+I32+I34+I36+I38+I40+1</f>
        <v>750.1544</v>
      </c>
      <c r="J42" s="263"/>
      <c r="K42" s="264">
        <f>K18+K20+K22+K24+K26+K28+K30+K32+K34+K36+K38+K40</f>
        <v>110.9776</v>
      </c>
    </row>
    <row r="43" spans="1:10" s="205" customFormat="1" ht="9.75">
      <c r="A43" s="241"/>
      <c r="B43" s="242" t="s">
        <v>92</v>
      </c>
      <c r="C43" s="242"/>
      <c r="D43" s="238"/>
      <c r="E43" s="239"/>
      <c r="F43" s="239"/>
      <c r="G43" s="243"/>
      <c r="H43" s="243"/>
      <c r="J43" s="265"/>
    </row>
    <row r="44" spans="1:11" s="205" customFormat="1" ht="9.75">
      <c r="A44" s="241"/>
      <c r="B44" s="244" t="s">
        <v>93</v>
      </c>
      <c r="C44" s="244"/>
      <c r="D44" s="245">
        <v>0.95</v>
      </c>
      <c r="E44" s="246"/>
      <c r="F44" s="247">
        <f>(H41+I42)*D44</f>
        <v>1385.25808</v>
      </c>
      <c r="G44" s="243"/>
      <c r="H44" s="243"/>
      <c r="I44" s="243"/>
      <c r="J44" s="239"/>
      <c r="K44" s="239"/>
    </row>
    <row r="45" spans="1:11" s="205" customFormat="1" ht="9.75">
      <c r="A45" s="241"/>
      <c r="B45" s="242" t="s">
        <v>94</v>
      </c>
      <c r="C45" s="242"/>
      <c r="D45" s="248"/>
      <c r="E45" s="239"/>
      <c r="F45" s="249"/>
      <c r="G45" s="243"/>
      <c r="H45" s="243"/>
      <c r="I45" s="243"/>
      <c r="J45" s="239"/>
      <c r="K45" s="239"/>
    </row>
    <row r="46" spans="1:11" s="205" customFormat="1" ht="9.75">
      <c r="A46" s="241"/>
      <c r="B46" s="244" t="s">
        <v>95</v>
      </c>
      <c r="C46" s="244"/>
      <c r="D46" s="245">
        <v>0.65</v>
      </c>
      <c r="E46" s="246"/>
      <c r="F46" s="247">
        <f>(H41+I42)*D46</f>
        <v>947.80816</v>
      </c>
      <c r="G46" s="243"/>
      <c r="H46" s="243"/>
      <c r="I46" s="243"/>
      <c r="J46" s="239"/>
      <c r="K46" s="239"/>
    </row>
    <row r="47" spans="1:11" s="205" customFormat="1" ht="9.75">
      <c r="A47" s="241"/>
      <c r="B47" s="244"/>
      <c r="C47" s="244"/>
      <c r="D47" s="245"/>
      <c r="E47" s="246"/>
      <c r="F47" s="247"/>
      <c r="G47" s="243"/>
      <c r="H47" s="243"/>
      <c r="I47" s="243"/>
      <c r="J47" s="239"/>
      <c r="K47" s="239"/>
    </row>
    <row r="48" spans="1:11" s="205" customFormat="1" ht="9.75">
      <c r="A48" s="241"/>
      <c r="B48" s="244" t="s">
        <v>96</v>
      </c>
      <c r="C48" s="244"/>
      <c r="D48" s="245"/>
      <c r="E48" s="246"/>
      <c r="F48" s="247">
        <f>G41</f>
        <v>13482.3328</v>
      </c>
      <c r="G48" s="250"/>
      <c r="H48" s="250"/>
      <c r="I48" s="250"/>
      <c r="J48" s="266"/>
      <c r="K48" s="266"/>
    </row>
    <row r="49" spans="1:11" s="205" customFormat="1" ht="9.75">
      <c r="A49" s="241"/>
      <c r="B49" s="244" t="s">
        <v>97</v>
      </c>
      <c r="C49" s="244"/>
      <c r="D49" s="245"/>
      <c r="E49" s="246"/>
      <c r="F49" s="247">
        <f>G41-I41-H41</f>
        <v>2.000000000002501</v>
      </c>
      <c r="G49" s="250"/>
      <c r="H49" s="250"/>
      <c r="I49" s="250"/>
      <c r="J49" s="266"/>
      <c r="K49" s="266"/>
    </row>
    <row r="50" spans="1:11" s="205" customFormat="1" ht="9.75">
      <c r="A50" s="241"/>
      <c r="B50" s="251" t="s">
        <v>98</v>
      </c>
      <c r="C50" s="251"/>
      <c r="D50" s="245"/>
      <c r="E50" s="246"/>
      <c r="F50" s="249">
        <f>F49</f>
        <v>2.000000000002501</v>
      </c>
      <c r="G50" s="250"/>
      <c r="H50" s="250"/>
      <c r="I50" s="250"/>
      <c r="J50" s="266"/>
      <c r="K50" s="266"/>
    </row>
    <row r="51" spans="1:11" s="205" customFormat="1" ht="9.75">
      <c r="A51" s="241"/>
      <c r="B51" s="244" t="s">
        <v>99</v>
      </c>
      <c r="C51" s="244"/>
      <c r="D51" s="245"/>
      <c r="E51" s="246"/>
      <c r="F51" s="247">
        <f>H41</f>
        <v>708.012</v>
      </c>
      <c r="G51" s="250"/>
      <c r="H51" s="250"/>
      <c r="I51" s="250"/>
      <c r="J51" s="266"/>
      <c r="K51" s="266"/>
    </row>
    <row r="52" spans="1:11" s="205" customFormat="1" ht="9.75">
      <c r="A52" s="241"/>
      <c r="B52" s="244" t="s">
        <v>100</v>
      </c>
      <c r="C52" s="244"/>
      <c r="D52" s="245"/>
      <c r="E52" s="246"/>
      <c r="F52" s="247">
        <f>I41</f>
        <v>12772.320799999998</v>
      </c>
      <c r="G52" s="250"/>
      <c r="H52" s="250"/>
      <c r="I52" s="250"/>
      <c r="J52" s="266"/>
      <c r="K52" s="266"/>
    </row>
    <row r="53" spans="1:11" s="205" customFormat="1" ht="9.75">
      <c r="A53" s="241"/>
      <c r="B53" s="251" t="s">
        <v>101</v>
      </c>
      <c r="C53" s="251"/>
      <c r="D53" s="248"/>
      <c r="E53" s="239"/>
      <c r="F53" s="249">
        <f>I42</f>
        <v>750.1544</v>
      </c>
      <c r="G53" s="250"/>
      <c r="H53" s="250"/>
      <c r="I53" s="250"/>
      <c r="J53" s="266"/>
      <c r="K53" s="266"/>
    </row>
    <row r="54" spans="1:11" s="205" customFormat="1" ht="9.75">
      <c r="A54" s="241"/>
      <c r="B54" s="244" t="s">
        <v>102</v>
      </c>
      <c r="C54" s="244"/>
      <c r="D54" s="248"/>
      <c r="E54" s="239"/>
      <c r="F54" s="247">
        <f>F44</f>
        <v>1385.25808</v>
      </c>
      <c r="G54" s="250"/>
      <c r="H54" s="250"/>
      <c r="I54" s="250"/>
      <c r="J54" s="266"/>
      <c r="K54" s="266"/>
    </row>
    <row r="55" spans="1:11" s="205" customFormat="1" ht="9.75">
      <c r="A55" s="241"/>
      <c r="B55" s="244" t="s">
        <v>103</v>
      </c>
      <c r="C55" s="244"/>
      <c r="D55" s="245"/>
      <c r="E55" s="246"/>
      <c r="F55" s="247">
        <f>F46</f>
        <v>947.80816</v>
      </c>
      <c r="G55" s="250"/>
      <c r="H55" s="250"/>
      <c r="I55" s="250"/>
      <c r="J55" s="266"/>
      <c r="K55" s="266"/>
    </row>
    <row r="56" spans="1:11" s="205" customFormat="1" ht="9.75">
      <c r="A56" s="241"/>
      <c r="B56" s="244" t="s">
        <v>104</v>
      </c>
      <c r="C56" s="244"/>
      <c r="D56" s="245"/>
      <c r="E56" s="246"/>
      <c r="F56" s="247">
        <f>F55+F54+F52+F51+F49</f>
        <v>15815.39904</v>
      </c>
      <c r="G56" s="250"/>
      <c r="H56" s="250"/>
      <c r="I56" s="250"/>
      <c r="J56" s="266"/>
      <c r="K56" s="266"/>
    </row>
    <row r="57" spans="1:11" s="205" customFormat="1" ht="9.75">
      <c r="A57" s="241"/>
      <c r="B57" s="244" t="s">
        <v>105</v>
      </c>
      <c r="C57" s="244"/>
      <c r="D57" s="245"/>
      <c r="E57" s="246"/>
      <c r="F57" s="247"/>
      <c r="G57" s="250"/>
      <c r="H57" s="250"/>
      <c r="I57" s="250"/>
      <c r="J57" s="266"/>
      <c r="K57" s="266"/>
    </row>
    <row r="58" spans="1:11" s="205" customFormat="1" ht="9.75">
      <c r="A58" s="241"/>
      <c r="B58" s="244" t="s">
        <v>106</v>
      </c>
      <c r="C58" s="244"/>
      <c r="D58" s="252">
        <v>4.85</v>
      </c>
      <c r="E58" s="246"/>
      <c r="F58" s="247">
        <f>F51*D58</f>
        <v>3433.8581999999997</v>
      </c>
      <c r="G58" s="250"/>
      <c r="H58" s="250"/>
      <c r="I58" s="250"/>
      <c r="J58" s="266"/>
      <c r="K58" s="266"/>
    </row>
    <row r="59" spans="1:11" s="205" customFormat="1" ht="9.75">
      <c r="A59" s="241"/>
      <c r="B59" s="244" t="s">
        <v>107</v>
      </c>
      <c r="C59" s="244"/>
      <c r="D59" s="252">
        <v>4.85</v>
      </c>
      <c r="E59" s="246"/>
      <c r="F59" s="247">
        <f>F53*D59</f>
        <v>3638.2488399999997</v>
      </c>
      <c r="G59" s="250"/>
      <c r="H59" s="250"/>
      <c r="I59" s="250"/>
      <c r="J59" s="266"/>
      <c r="K59" s="266"/>
    </row>
    <row r="60" spans="1:11" s="205" customFormat="1" ht="9.75">
      <c r="A60" s="241"/>
      <c r="B60" s="244" t="s">
        <v>100</v>
      </c>
      <c r="C60" s="244"/>
      <c r="D60" s="252">
        <v>3.07</v>
      </c>
      <c r="E60" s="246"/>
      <c r="F60" s="247">
        <f>F52*D60</f>
        <v>39211.02485599999</v>
      </c>
      <c r="G60" s="250"/>
      <c r="H60" s="250"/>
      <c r="I60" s="250"/>
      <c r="J60" s="266"/>
      <c r="K60" s="266"/>
    </row>
    <row r="61" spans="1:11" s="205" customFormat="1" ht="9.75">
      <c r="A61" s="241"/>
      <c r="B61" s="244" t="s">
        <v>108</v>
      </c>
      <c r="C61" s="244"/>
      <c r="D61" s="252">
        <v>3.15</v>
      </c>
      <c r="E61" s="246"/>
      <c r="F61" s="247">
        <f>F50*D61</f>
        <v>6.300000000007878</v>
      </c>
      <c r="G61" s="250"/>
      <c r="H61" s="250"/>
      <c r="I61" s="250"/>
      <c r="J61" s="266"/>
      <c r="K61" s="266"/>
    </row>
    <row r="62" spans="1:11" s="205" customFormat="1" ht="9.75">
      <c r="A62" s="241"/>
      <c r="B62" s="253" t="s">
        <v>109</v>
      </c>
      <c r="C62" s="253"/>
      <c r="D62" s="254"/>
      <c r="E62" s="246"/>
      <c r="F62" s="247">
        <f>SUM(F58:F61)-F59</f>
        <v>42651.183056</v>
      </c>
      <c r="G62" s="250"/>
      <c r="H62" s="250"/>
      <c r="I62" s="250"/>
      <c r="J62" s="266"/>
      <c r="K62" s="266"/>
    </row>
    <row r="63" spans="1:11" s="205" customFormat="1" ht="9.75">
      <c r="A63" s="241"/>
      <c r="B63" s="244" t="s">
        <v>110</v>
      </c>
      <c r="C63" s="244"/>
      <c r="D63" s="254"/>
      <c r="E63" s="246"/>
      <c r="F63" s="247">
        <f>F58+F59</f>
        <v>7072.107039999999</v>
      </c>
      <c r="G63" s="250"/>
      <c r="H63" s="250"/>
      <c r="I63" s="250"/>
      <c r="J63" s="266"/>
      <c r="K63" s="266"/>
    </row>
    <row r="64" spans="1:11" s="205" customFormat="1" ht="9.75">
      <c r="A64" s="241"/>
      <c r="B64" s="244" t="s">
        <v>111</v>
      </c>
      <c r="C64" s="244"/>
      <c r="D64" s="252">
        <v>4.85</v>
      </c>
      <c r="E64" s="246"/>
      <c r="F64" s="247">
        <f>F54*D64</f>
        <v>6718.501687999999</v>
      </c>
      <c r="G64" s="250"/>
      <c r="H64" s="250"/>
      <c r="I64" s="250"/>
      <c r="J64" s="266"/>
      <c r="K64" s="266"/>
    </row>
    <row r="65" spans="1:11" s="205" customFormat="1" ht="9.75">
      <c r="A65" s="241"/>
      <c r="B65" s="244" t="s">
        <v>112</v>
      </c>
      <c r="C65" s="244"/>
      <c r="D65" s="252">
        <v>4.85</v>
      </c>
      <c r="E65" s="246"/>
      <c r="F65" s="247">
        <f>F55*D65</f>
        <v>4596.869576</v>
      </c>
      <c r="G65" s="250"/>
      <c r="H65" s="250"/>
      <c r="I65" s="250"/>
      <c r="J65" s="266"/>
      <c r="K65" s="266"/>
    </row>
    <row r="66" spans="1:11" s="205" customFormat="1" ht="12" customHeight="1">
      <c r="A66" s="241"/>
      <c r="B66" s="253" t="s">
        <v>49</v>
      </c>
      <c r="C66" s="253"/>
      <c r="D66" s="254"/>
      <c r="E66" s="239"/>
      <c r="F66" s="247">
        <f>SUM(F63:F65)+F62-F63</f>
        <v>53966.554319999996</v>
      </c>
      <c r="G66" s="250"/>
      <c r="H66" s="250"/>
      <c r="I66" s="250"/>
      <c r="J66" s="266"/>
      <c r="K66" s="266"/>
    </row>
    <row r="67" spans="1:11" s="205" customFormat="1" ht="9.75">
      <c r="A67" s="241"/>
      <c r="B67" s="244"/>
      <c r="C67" s="244"/>
      <c r="D67" s="267"/>
      <c r="E67" s="246"/>
      <c r="F67" s="268"/>
      <c r="G67" s="243"/>
      <c r="H67" s="243"/>
      <c r="I67" s="243"/>
      <c r="J67" s="239"/>
      <c r="K67" s="239"/>
    </row>
    <row r="68" spans="1:11" s="205" customFormat="1" ht="14.25" customHeight="1">
      <c r="A68" s="269" t="s">
        <v>113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85"/>
    </row>
    <row r="69" spans="1:11" s="205" customFormat="1" ht="13.5" customHeight="1">
      <c r="A69" s="271">
        <f>A39+1</f>
        <v>13</v>
      </c>
      <c r="B69" s="272"/>
      <c r="C69" s="273"/>
      <c r="D69" s="274"/>
      <c r="E69" s="275"/>
      <c r="F69" s="275"/>
      <c r="G69" s="276" t="str">
        <f>IF(E69&lt;=0,"---",D69*E69)</f>
        <v>---</v>
      </c>
      <c r="H69" s="276" t="str">
        <f>IF(E70&lt;=0,"---",D69*E70)</f>
        <v>---</v>
      </c>
      <c r="I69" s="226" t="str">
        <f>IF(F69&lt;=0,"---",D69*F69)</f>
        <v>---</v>
      </c>
      <c r="J69" s="419" t="s">
        <v>114</v>
      </c>
      <c r="K69" s="420" t="s">
        <v>114</v>
      </c>
    </row>
    <row r="70" spans="1:11" s="205" customFormat="1" ht="9.75">
      <c r="A70" s="218"/>
      <c r="B70" s="227"/>
      <c r="C70" s="228"/>
      <c r="D70" s="229"/>
      <c r="E70" s="225"/>
      <c r="F70" s="225"/>
      <c r="G70" s="277"/>
      <c r="H70" s="277"/>
      <c r="I70" s="226" t="str">
        <f>IF(F70&lt;=0,"---",D69*F70)</f>
        <v>---</v>
      </c>
      <c r="J70" s="419" t="s">
        <v>114</v>
      </c>
      <c r="K70" s="420" t="s">
        <v>114</v>
      </c>
    </row>
    <row r="71" spans="1:11" s="205" customFormat="1" ht="9.75">
      <c r="A71" s="218">
        <f>A69+1</f>
        <v>14</v>
      </c>
      <c r="B71" s="222"/>
      <c r="C71" s="223"/>
      <c r="D71" s="224"/>
      <c r="E71" s="225"/>
      <c r="F71" s="225"/>
      <c r="G71" s="276" t="str">
        <f>IF(E71&lt;=0,"---",D71*E71)</f>
        <v>---</v>
      </c>
      <c r="H71" s="276" t="str">
        <f>IF(E72&lt;=0,"---",D71*E72)</f>
        <v>---</v>
      </c>
      <c r="I71" s="226" t="str">
        <f>IF(F71&lt;=0,"---",D71*F71)</f>
        <v>---</v>
      </c>
      <c r="J71" s="419" t="s">
        <v>114</v>
      </c>
      <c r="K71" s="420" t="s">
        <v>114</v>
      </c>
    </row>
    <row r="72" spans="1:11" s="205" customFormat="1" ht="9.75">
      <c r="A72" s="218"/>
      <c r="B72" s="227"/>
      <c r="C72" s="228"/>
      <c r="D72" s="229"/>
      <c r="E72" s="225"/>
      <c r="F72" s="225"/>
      <c r="G72" s="277"/>
      <c r="H72" s="277"/>
      <c r="I72" s="226" t="str">
        <f>IF(F72&lt;=0,"---",D71*F72)</f>
        <v>---</v>
      </c>
      <c r="J72" s="419" t="s">
        <v>114</v>
      </c>
      <c r="K72" s="420" t="s">
        <v>114</v>
      </c>
    </row>
    <row r="73" spans="1:11" s="205" customFormat="1" ht="13.5" customHeight="1">
      <c r="A73" s="218">
        <f>A71+1</f>
        <v>15</v>
      </c>
      <c r="B73" s="222"/>
      <c r="C73" s="223"/>
      <c r="D73" s="224"/>
      <c r="E73" s="225"/>
      <c r="F73" s="225"/>
      <c r="G73" s="276" t="str">
        <f>IF(E73&lt;=0,"---",D73*E73)</f>
        <v>---</v>
      </c>
      <c r="H73" s="276" t="str">
        <f>IF(E74&lt;=0,"---",D73*E74)</f>
        <v>---</v>
      </c>
      <c r="I73" s="226" t="str">
        <f>IF(F73&lt;=0,"---",D73*F73)</f>
        <v>---</v>
      </c>
      <c r="J73" s="419" t="s">
        <v>114</v>
      </c>
      <c r="K73" s="420" t="s">
        <v>114</v>
      </c>
    </row>
    <row r="74" spans="1:11" s="205" customFormat="1" ht="9.75">
      <c r="A74" s="218"/>
      <c r="B74" s="227"/>
      <c r="C74" s="228"/>
      <c r="D74" s="229"/>
      <c r="E74" s="225"/>
      <c r="F74" s="225"/>
      <c r="G74" s="277"/>
      <c r="H74" s="277"/>
      <c r="I74" s="226" t="str">
        <f>IF(F74&lt;=0,"---",D73*F74)</f>
        <v>---</v>
      </c>
      <c r="J74" s="419" t="s">
        <v>114</v>
      </c>
      <c r="K74" s="420" t="s">
        <v>114</v>
      </c>
    </row>
    <row r="75" spans="1:11" s="205" customFormat="1" ht="9.75">
      <c r="A75" s="218">
        <f>A73+1</f>
        <v>16</v>
      </c>
      <c r="B75" s="222"/>
      <c r="C75" s="223"/>
      <c r="D75" s="224"/>
      <c r="E75" s="225"/>
      <c r="F75" s="225"/>
      <c r="G75" s="276" t="str">
        <f>IF(E75&lt;=0,"---",D75*E75)</f>
        <v>---</v>
      </c>
      <c r="H75" s="276" t="str">
        <f>IF(E76&lt;=0,"---",D75*E76)</f>
        <v>---</v>
      </c>
      <c r="I75" s="226" t="str">
        <f>IF(F75&lt;=0,"---",D75*F75)</f>
        <v>---</v>
      </c>
      <c r="J75" s="419" t="s">
        <v>114</v>
      </c>
      <c r="K75" s="420" t="s">
        <v>114</v>
      </c>
    </row>
    <row r="76" spans="1:11" s="205" customFormat="1" ht="9.75">
      <c r="A76" s="218"/>
      <c r="B76" s="227"/>
      <c r="C76" s="228"/>
      <c r="D76" s="229"/>
      <c r="E76" s="225"/>
      <c r="F76" s="225"/>
      <c r="G76" s="277"/>
      <c r="H76" s="277"/>
      <c r="I76" s="226" t="str">
        <f>IF(F76&lt;=0,"---",D75*F76)</f>
        <v>---</v>
      </c>
      <c r="J76" s="419" t="s">
        <v>114</v>
      </c>
      <c r="K76" s="420" t="s">
        <v>114</v>
      </c>
    </row>
    <row r="77" spans="1:11" s="205" customFormat="1" ht="14.25" customHeight="1">
      <c r="A77" s="218"/>
      <c r="B77" s="272"/>
      <c r="C77" s="273"/>
      <c r="D77" s="278"/>
      <c r="E77" s="225"/>
      <c r="F77" s="225"/>
      <c r="G77" s="279">
        <f>E77*D77</f>
        <v>0</v>
      </c>
      <c r="H77" s="279"/>
      <c r="I77" s="226"/>
      <c r="J77" s="286"/>
      <c r="K77" s="287"/>
    </row>
    <row r="78" spans="1:11" s="205" customFormat="1" ht="9.75">
      <c r="A78" s="218">
        <f>A75+1</f>
        <v>17</v>
      </c>
      <c r="B78" s="222"/>
      <c r="C78" s="223"/>
      <c r="D78" s="224"/>
      <c r="E78" s="225"/>
      <c r="F78" s="225"/>
      <c r="G78" s="276" t="str">
        <f>IF(E78&lt;=0,"---",D78*E78)</f>
        <v>---</v>
      </c>
      <c r="H78" s="276" t="str">
        <f>IF(E79&lt;=0,"---",D78*E79)</f>
        <v>---</v>
      </c>
      <c r="I78" s="226" t="str">
        <f>IF(F78&lt;=0,"---",D78*F78)</f>
        <v>---</v>
      </c>
      <c r="J78" s="419" t="s">
        <v>114</v>
      </c>
      <c r="K78" s="420" t="s">
        <v>114</v>
      </c>
    </row>
    <row r="79" spans="1:11" s="205" customFormat="1" ht="9.75">
      <c r="A79" s="218"/>
      <c r="B79" s="227"/>
      <c r="C79" s="228"/>
      <c r="D79" s="229"/>
      <c r="E79" s="225"/>
      <c r="F79" s="225"/>
      <c r="G79" s="277"/>
      <c r="H79" s="277"/>
      <c r="I79" s="226" t="str">
        <f>IF(F79&lt;=0,"---",D78*F79)</f>
        <v>---</v>
      </c>
      <c r="J79" s="419" t="s">
        <v>114</v>
      </c>
      <c r="K79" s="420" t="s">
        <v>114</v>
      </c>
    </row>
    <row r="80" spans="1:11" s="205" customFormat="1" ht="12.75" customHeight="1">
      <c r="A80" s="233" t="s">
        <v>115</v>
      </c>
      <c r="B80" s="233"/>
      <c r="C80" s="233"/>
      <c r="D80" s="234"/>
      <c r="E80" s="235"/>
      <c r="F80" s="235"/>
      <c r="G80" s="236">
        <f>SUM(G69:G79)-G77</f>
        <v>0</v>
      </c>
      <c r="H80" s="236">
        <f>SUM(H69:H79)</f>
        <v>0</v>
      </c>
      <c r="I80" s="236">
        <v>0</v>
      </c>
      <c r="J80" s="288"/>
      <c r="K80" s="236">
        <v>0</v>
      </c>
    </row>
    <row r="81" spans="1:11" s="205" customFormat="1" ht="12.75" customHeight="1">
      <c r="A81" s="237"/>
      <c r="B81" s="237"/>
      <c r="C81" s="237"/>
      <c r="D81" s="238"/>
      <c r="E81" s="239"/>
      <c r="F81" s="239"/>
      <c r="G81" s="240"/>
      <c r="H81" s="240"/>
      <c r="I81" s="236">
        <v>0</v>
      </c>
      <c r="J81" s="240"/>
      <c r="K81" s="236">
        <v>0</v>
      </c>
    </row>
    <row r="82" spans="1:11" s="205" customFormat="1" ht="9.75">
      <c r="A82" s="241"/>
      <c r="B82" s="242" t="s">
        <v>96</v>
      </c>
      <c r="C82" s="242"/>
      <c r="D82" s="238"/>
      <c r="E82" s="239"/>
      <c r="F82" s="280">
        <f>G80</f>
        <v>0</v>
      </c>
      <c r="G82" s="250"/>
      <c r="H82" s="250"/>
      <c r="I82" s="289"/>
      <c r="J82" s="240"/>
      <c r="K82" s="289"/>
    </row>
    <row r="83" spans="1:11" s="205" customFormat="1" ht="9.75">
      <c r="A83" s="241"/>
      <c r="B83" s="242" t="s">
        <v>97</v>
      </c>
      <c r="C83" s="242"/>
      <c r="D83" s="245"/>
      <c r="E83" s="246"/>
      <c r="F83" s="247">
        <f>F82</f>
        <v>0</v>
      </c>
      <c r="G83" s="250"/>
      <c r="H83" s="250"/>
      <c r="I83" s="250"/>
      <c r="J83" s="266"/>
      <c r="K83" s="266"/>
    </row>
    <row r="84" spans="1:11" s="205" customFormat="1" ht="9.75">
      <c r="A84" s="241"/>
      <c r="B84" s="244" t="s">
        <v>113</v>
      </c>
      <c r="C84" s="244"/>
      <c r="D84" s="245"/>
      <c r="E84" s="246"/>
      <c r="F84" s="249">
        <f>F83</f>
        <v>0</v>
      </c>
      <c r="G84" s="250"/>
      <c r="H84" s="250"/>
      <c r="I84" s="250"/>
      <c r="J84" s="266"/>
      <c r="K84" s="266"/>
    </row>
    <row r="85" spans="1:11" s="205" customFormat="1" ht="9.75">
      <c r="A85" s="241"/>
      <c r="B85" s="242" t="s">
        <v>116</v>
      </c>
      <c r="C85" s="242"/>
      <c r="D85" s="248"/>
      <c r="E85" s="239"/>
      <c r="F85" s="247">
        <f>F84</f>
        <v>0</v>
      </c>
      <c r="G85" s="250"/>
      <c r="H85" s="250"/>
      <c r="I85" s="250"/>
      <c r="J85" s="266"/>
      <c r="K85" s="266"/>
    </row>
    <row r="86" spans="1:11" s="205" customFormat="1" ht="9.75">
      <c r="A86" s="241"/>
      <c r="B86" s="244" t="s">
        <v>117</v>
      </c>
      <c r="C86" s="244"/>
      <c r="D86" s="244"/>
      <c r="E86" s="246"/>
      <c r="F86" s="247"/>
      <c r="G86" s="243"/>
      <c r="H86" s="243"/>
      <c r="I86" s="243"/>
      <c r="J86" s="239"/>
      <c r="K86" s="239"/>
    </row>
    <row r="87" spans="1:11" s="205" customFormat="1" ht="9.75">
      <c r="A87" s="241"/>
      <c r="B87" s="281" t="s">
        <v>108</v>
      </c>
      <c r="C87" s="281"/>
      <c r="D87" s="244"/>
      <c r="E87" s="246">
        <v>3.15</v>
      </c>
      <c r="F87" s="247">
        <f>(F85)*E87</f>
        <v>0</v>
      </c>
      <c r="G87" s="243"/>
      <c r="H87" s="243"/>
      <c r="I87" s="243"/>
      <c r="J87" s="239"/>
      <c r="K87" s="239"/>
    </row>
    <row r="88" spans="1:11" s="205" customFormat="1" ht="9.75">
      <c r="A88" s="241"/>
      <c r="B88" s="242" t="s">
        <v>109</v>
      </c>
      <c r="C88" s="242"/>
      <c r="D88" s="244"/>
      <c r="E88" s="246"/>
      <c r="F88" s="247">
        <f>F87</f>
        <v>0</v>
      </c>
      <c r="G88" s="243"/>
      <c r="H88" s="243"/>
      <c r="I88" s="243"/>
      <c r="J88" s="239"/>
      <c r="K88" s="239"/>
    </row>
    <row r="89" spans="1:11" s="205" customFormat="1" ht="9.75">
      <c r="A89" s="241"/>
      <c r="B89" s="244"/>
      <c r="C89" s="244"/>
      <c r="D89" s="244"/>
      <c r="E89" s="246"/>
      <c r="F89" s="247">
        <f>(H84+I85)*D89</f>
        <v>0</v>
      </c>
      <c r="G89" s="243"/>
      <c r="H89" s="243"/>
      <c r="I89" s="243"/>
      <c r="J89" s="239"/>
      <c r="K89" s="239"/>
    </row>
    <row r="90" spans="1:11" s="205" customFormat="1" ht="9.75">
      <c r="A90" s="241"/>
      <c r="B90" s="244"/>
      <c r="C90" s="244"/>
      <c r="D90" s="244"/>
      <c r="E90" s="246"/>
      <c r="F90" s="282"/>
      <c r="G90" s="243"/>
      <c r="H90" s="243"/>
      <c r="I90" s="243"/>
      <c r="J90" s="239"/>
      <c r="K90" s="239"/>
    </row>
    <row r="91" spans="1:11" s="205" customFormat="1" ht="9.75">
      <c r="A91" s="269" t="s">
        <v>118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85"/>
    </row>
    <row r="92" spans="1:11" s="205" customFormat="1" ht="9.75">
      <c r="A92" s="269" t="s">
        <v>45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85"/>
    </row>
    <row r="93" spans="1:11" s="205" customFormat="1" ht="13.5" customHeight="1">
      <c r="A93" s="271">
        <f>A78+1</f>
        <v>18</v>
      </c>
      <c r="B93" s="272"/>
      <c r="C93" s="273"/>
      <c r="D93" s="274"/>
      <c r="E93" s="275"/>
      <c r="F93" s="275"/>
      <c r="G93" s="283">
        <f>D93*E93</f>
        <v>0</v>
      </c>
      <c r="H93" s="283">
        <f>D93*E94</f>
        <v>0</v>
      </c>
      <c r="I93" s="230">
        <f>D93*F93</f>
        <v>0</v>
      </c>
      <c r="J93" s="290"/>
      <c r="K93" s="260">
        <f>J93*D93</f>
        <v>0</v>
      </c>
    </row>
    <row r="94" spans="1:11" s="205" customFormat="1" ht="19.5" customHeight="1">
      <c r="A94" s="218"/>
      <c r="B94" s="227"/>
      <c r="C94" s="228"/>
      <c r="D94" s="229"/>
      <c r="E94" s="225"/>
      <c r="F94" s="225"/>
      <c r="G94" s="230"/>
      <c r="H94" s="230"/>
      <c r="I94" s="232">
        <f>D93*F94</f>
        <v>0</v>
      </c>
      <c r="J94" s="260"/>
      <c r="K94" s="260">
        <f>J94*D93</f>
        <v>0</v>
      </c>
    </row>
    <row r="95" spans="1:11" s="205" customFormat="1" ht="13.5" customHeight="1">
      <c r="A95" s="271">
        <f>A93+1</f>
        <v>19</v>
      </c>
      <c r="B95" s="222"/>
      <c r="C95" s="223"/>
      <c r="D95" s="224"/>
      <c r="E95" s="225"/>
      <c r="F95" s="225"/>
      <c r="G95" s="226">
        <f>D95*E95</f>
        <v>0</v>
      </c>
      <c r="H95" s="226">
        <f>D95*E96</f>
        <v>0</v>
      </c>
      <c r="I95" s="232">
        <f>D95*F95</f>
        <v>0</v>
      </c>
      <c r="J95" s="259"/>
      <c r="K95" s="260">
        <f>J95*D95</f>
        <v>0</v>
      </c>
    </row>
    <row r="96" spans="1:11" s="205" customFormat="1" ht="9.75">
      <c r="A96" s="218"/>
      <c r="B96" s="227"/>
      <c r="C96" s="228"/>
      <c r="D96" s="229"/>
      <c r="E96" s="225"/>
      <c r="F96" s="225"/>
      <c r="G96" s="230"/>
      <c r="H96" s="230"/>
      <c r="I96" s="232">
        <f>D95*F96</f>
        <v>0</v>
      </c>
      <c r="J96" s="260"/>
      <c r="K96" s="260">
        <f>J96*D95</f>
        <v>0</v>
      </c>
    </row>
    <row r="97" spans="1:11" s="205" customFormat="1" ht="13.5" customHeight="1">
      <c r="A97" s="271">
        <f>A95+1</f>
        <v>20</v>
      </c>
      <c r="B97" s="222"/>
      <c r="C97" s="223"/>
      <c r="D97" s="224"/>
      <c r="E97" s="225"/>
      <c r="F97" s="225"/>
      <c r="G97" s="226">
        <f>D97*E97</f>
        <v>0</v>
      </c>
      <c r="H97" s="226">
        <f>D97*E98</f>
        <v>0</v>
      </c>
      <c r="I97" s="232">
        <f>D97*F97</f>
        <v>0</v>
      </c>
      <c r="J97" s="259"/>
      <c r="K97" s="260">
        <f>J97*D97</f>
        <v>0</v>
      </c>
    </row>
    <row r="98" spans="1:11" s="205" customFormat="1" ht="9.75">
      <c r="A98" s="218"/>
      <c r="B98" s="227"/>
      <c r="C98" s="228"/>
      <c r="D98" s="229"/>
      <c r="E98" s="225"/>
      <c r="F98" s="225"/>
      <c r="G98" s="230"/>
      <c r="H98" s="230"/>
      <c r="I98" s="232">
        <f>D97*F98</f>
        <v>0</v>
      </c>
      <c r="J98" s="260"/>
      <c r="K98" s="260">
        <f>J98*D97</f>
        <v>0</v>
      </c>
    </row>
    <row r="99" spans="1:11" s="205" customFormat="1" ht="13.5" customHeight="1">
      <c r="A99" s="271">
        <f>A97+1</f>
        <v>21</v>
      </c>
      <c r="B99" s="272"/>
      <c r="C99" s="273"/>
      <c r="D99" s="274"/>
      <c r="E99" s="275"/>
      <c r="F99" s="275"/>
      <c r="G99" s="283">
        <f>D99*E99</f>
        <v>0</v>
      </c>
      <c r="H99" s="283">
        <f>D99*E100</f>
        <v>0</v>
      </c>
      <c r="I99" s="230">
        <f>D99*F99</f>
        <v>0</v>
      </c>
      <c r="J99" s="290"/>
      <c r="K99" s="260">
        <f>J99*D99</f>
        <v>0</v>
      </c>
    </row>
    <row r="100" spans="1:11" s="205" customFormat="1" ht="9.75">
      <c r="A100" s="218"/>
      <c r="B100" s="227"/>
      <c r="C100" s="228"/>
      <c r="D100" s="229"/>
      <c r="E100" s="225"/>
      <c r="F100" s="225"/>
      <c r="G100" s="230"/>
      <c r="H100" s="230"/>
      <c r="I100" s="232">
        <f>D99*F100</f>
        <v>0</v>
      </c>
      <c r="J100" s="260"/>
      <c r="K100" s="260">
        <f>J100*D99</f>
        <v>0</v>
      </c>
    </row>
    <row r="101" spans="1:11" s="205" customFormat="1" ht="13.5" customHeight="1">
      <c r="A101" s="271">
        <f>A99+1</f>
        <v>22</v>
      </c>
      <c r="B101" s="222"/>
      <c r="C101" s="223"/>
      <c r="D101" s="224"/>
      <c r="E101" s="225"/>
      <c r="F101" s="225"/>
      <c r="G101" s="226">
        <f>D101*E101</f>
        <v>0</v>
      </c>
      <c r="H101" s="226">
        <f>D101*E102</f>
        <v>0</v>
      </c>
      <c r="I101" s="232">
        <f>D101*F101</f>
        <v>0</v>
      </c>
      <c r="J101" s="259"/>
      <c r="K101" s="260">
        <f>J101*D101</f>
        <v>0</v>
      </c>
    </row>
    <row r="102" spans="1:11" s="205" customFormat="1" ht="9.75">
      <c r="A102" s="218"/>
      <c r="B102" s="227"/>
      <c r="C102" s="228"/>
      <c r="D102" s="229"/>
      <c r="E102" s="225"/>
      <c r="F102" s="225"/>
      <c r="G102" s="230"/>
      <c r="H102" s="230"/>
      <c r="I102" s="232">
        <f>D101*F102</f>
        <v>0</v>
      </c>
      <c r="J102" s="260"/>
      <c r="K102" s="260">
        <f>J102*D101</f>
        <v>0</v>
      </c>
    </row>
    <row r="103" spans="1:11" s="205" customFormat="1" ht="13.5" customHeight="1">
      <c r="A103" s="271">
        <f>A101+1</f>
        <v>23</v>
      </c>
      <c r="B103" s="272"/>
      <c r="C103" s="273"/>
      <c r="D103" s="274"/>
      <c r="E103" s="275"/>
      <c r="F103" s="275"/>
      <c r="G103" s="283">
        <f>D103*E103</f>
        <v>0</v>
      </c>
      <c r="H103" s="283">
        <f>D103*E104</f>
        <v>0</v>
      </c>
      <c r="I103" s="230">
        <f>D103*F103</f>
        <v>0</v>
      </c>
      <c r="J103" s="290"/>
      <c r="K103" s="260">
        <f>J103*D103</f>
        <v>0</v>
      </c>
    </row>
    <row r="104" spans="1:11" s="205" customFormat="1" ht="9.75">
      <c r="A104" s="218"/>
      <c r="B104" s="227"/>
      <c r="C104" s="228"/>
      <c r="D104" s="229"/>
      <c r="E104" s="225"/>
      <c r="F104" s="225"/>
      <c r="G104" s="230"/>
      <c r="H104" s="230"/>
      <c r="I104" s="232">
        <f>D103*F104</f>
        <v>0</v>
      </c>
      <c r="J104" s="260"/>
      <c r="K104" s="260">
        <f>J104*D103</f>
        <v>0</v>
      </c>
    </row>
    <row r="105" spans="1:11" s="205" customFormat="1" ht="13.5" customHeight="1">
      <c r="A105" s="271">
        <f>A103+1</f>
        <v>24</v>
      </c>
      <c r="B105" s="222"/>
      <c r="C105" s="223"/>
      <c r="D105" s="224"/>
      <c r="E105" s="225"/>
      <c r="F105" s="225"/>
      <c r="G105" s="283">
        <f>D105*E105</f>
        <v>0</v>
      </c>
      <c r="H105" s="283">
        <f>D105*E106</f>
        <v>0</v>
      </c>
      <c r="I105" s="230">
        <f>D105*F105</f>
        <v>0</v>
      </c>
      <c r="J105" s="259"/>
      <c r="K105" s="260">
        <f>J105*D105</f>
        <v>0</v>
      </c>
    </row>
    <row r="106" spans="1:11" s="205" customFormat="1" ht="9.75">
      <c r="A106" s="218"/>
      <c r="B106" s="227"/>
      <c r="C106" s="228"/>
      <c r="D106" s="229"/>
      <c r="E106" s="225"/>
      <c r="F106" s="225"/>
      <c r="G106" s="230"/>
      <c r="H106" s="230"/>
      <c r="I106" s="232">
        <f>D105*F106</f>
        <v>0</v>
      </c>
      <c r="J106" s="260"/>
      <c r="K106" s="260">
        <f>J106*D105</f>
        <v>0</v>
      </c>
    </row>
    <row r="107" spans="1:11" s="205" customFormat="1" ht="13.5" customHeight="1">
      <c r="A107" s="271">
        <f>A105+1</f>
        <v>25</v>
      </c>
      <c r="B107" s="272"/>
      <c r="C107" s="273"/>
      <c r="D107" s="274"/>
      <c r="E107" s="275"/>
      <c r="F107" s="275"/>
      <c r="G107" s="283">
        <f>D107*E107</f>
        <v>0</v>
      </c>
      <c r="H107" s="283">
        <f>D107*E108</f>
        <v>0</v>
      </c>
      <c r="I107" s="230">
        <f>D107*F107</f>
        <v>0</v>
      </c>
      <c r="J107" s="290"/>
      <c r="K107" s="260">
        <f>J107*D107</f>
        <v>0</v>
      </c>
    </row>
    <row r="108" spans="1:11" s="205" customFormat="1" ht="9.75">
      <c r="A108" s="218"/>
      <c r="B108" s="227"/>
      <c r="C108" s="228"/>
      <c r="D108" s="229"/>
      <c r="E108" s="225"/>
      <c r="F108" s="225"/>
      <c r="G108" s="230"/>
      <c r="H108" s="230"/>
      <c r="I108" s="232">
        <f>D107*F108</f>
        <v>0</v>
      </c>
      <c r="J108" s="260"/>
      <c r="K108" s="260">
        <f>J108*D107</f>
        <v>0</v>
      </c>
    </row>
    <row r="109" spans="1:11" s="205" customFormat="1" ht="13.5" customHeight="1">
      <c r="A109" s="271">
        <f>A107+1</f>
        <v>26</v>
      </c>
      <c r="B109" s="222"/>
      <c r="C109" s="223"/>
      <c r="D109" s="224"/>
      <c r="E109" s="225"/>
      <c r="F109" s="225"/>
      <c r="G109" s="226">
        <f>D109*E109</f>
        <v>0</v>
      </c>
      <c r="H109" s="226">
        <f>D109*E110</f>
        <v>0</v>
      </c>
      <c r="I109" s="232">
        <f>D109*F109</f>
        <v>0</v>
      </c>
      <c r="J109" s="259"/>
      <c r="K109" s="260">
        <f>J109*D109</f>
        <v>0</v>
      </c>
    </row>
    <row r="110" spans="1:11" s="205" customFormat="1" ht="9.75">
      <c r="A110" s="218"/>
      <c r="B110" s="227"/>
      <c r="C110" s="228"/>
      <c r="D110" s="229"/>
      <c r="E110" s="225"/>
      <c r="F110" s="225"/>
      <c r="G110" s="230"/>
      <c r="H110" s="230"/>
      <c r="I110" s="232">
        <f>D109*F110</f>
        <v>0</v>
      </c>
      <c r="J110" s="260"/>
      <c r="K110" s="260">
        <f>J110*D109</f>
        <v>0</v>
      </c>
    </row>
    <row r="111" spans="1:11" s="205" customFormat="1" ht="13.5" customHeight="1">
      <c r="A111" s="271">
        <f>A109+1</f>
        <v>27</v>
      </c>
      <c r="B111" s="272"/>
      <c r="C111" s="273"/>
      <c r="D111" s="274"/>
      <c r="E111" s="275"/>
      <c r="F111" s="275"/>
      <c r="G111" s="283">
        <f>D111*E111</f>
        <v>0</v>
      </c>
      <c r="H111" s="283">
        <f>D111*E112</f>
        <v>0</v>
      </c>
      <c r="I111" s="230">
        <f>D111*F111</f>
        <v>0</v>
      </c>
      <c r="J111" s="290"/>
      <c r="K111" s="260">
        <f>J111*D111</f>
        <v>0</v>
      </c>
    </row>
    <row r="112" spans="1:11" s="205" customFormat="1" ht="9.75">
      <c r="A112" s="218"/>
      <c r="B112" s="227"/>
      <c r="C112" s="228"/>
      <c r="D112" s="229"/>
      <c r="E112" s="225"/>
      <c r="F112" s="225"/>
      <c r="G112" s="230"/>
      <c r="H112" s="230"/>
      <c r="I112" s="232">
        <f>D111*F112</f>
        <v>0</v>
      </c>
      <c r="J112" s="260"/>
      <c r="K112" s="260">
        <f>J112*D111</f>
        <v>0</v>
      </c>
    </row>
    <row r="113" spans="1:11" s="205" customFormat="1" ht="13.5" customHeight="1">
      <c r="A113" s="271">
        <f>A111+1</f>
        <v>28</v>
      </c>
      <c r="B113" s="222"/>
      <c r="C113" s="223"/>
      <c r="D113" s="224"/>
      <c r="E113" s="225"/>
      <c r="F113" s="225"/>
      <c r="G113" s="226">
        <f>D113*E113</f>
        <v>0</v>
      </c>
      <c r="H113" s="226">
        <f>D113*E114</f>
        <v>0</v>
      </c>
      <c r="I113" s="232">
        <f>D113*F113</f>
        <v>0</v>
      </c>
      <c r="J113" s="259"/>
      <c r="K113" s="260">
        <f>J113*D113</f>
        <v>0</v>
      </c>
    </row>
    <row r="114" spans="1:11" s="205" customFormat="1" ht="9.75">
      <c r="A114" s="218"/>
      <c r="B114" s="227"/>
      <c r="C114" s="228"/>
      <c r="D114" s="229"/>
      <c r="E114" s="225"/>
      <c r="F114" s="225"/>
      <c r="G114" s="230"/>
      <c r="H114" s="230"/>
      <c r="I114" s="232">
        <f>D113*F114</f>
        <v>0</v>
      </c>
      <c r="J114" s="260"/>
      <c r="K114" s="260">
        <f>J114*D113</f>
        <v>0</v>
      </c>
    </row>
    <row r="115" spans="1:11" s="205" customFormat="1" ht="13.5" customHeight="1">
      <c r="A115" s="271">
        <f>A113+1</f>
        <v>29</v>
      </c>
      <c r="B115" s="272"/>
      <c r="C115" s="273"/>
      <c r="D115" s="274"/>
      <c r="E115" s="275"/>
      <c r="F115" s="275"/>
      <c r="G115" s="283">
        <f>D115*E115</f>
        <v>0</v>
      </c>
      <c r="H115" s="283">
        <f>D115*E116</f>
        <v>0</v>
      </c>
      <c r="I115" s="230">
        <f>D115*F115</f>
        <v>0</v>
      </c>
      <c r="J115" s="290"/>
      <c r="K115" s="260">
        <f>J115*D115</f>
        <v>0</v>
      </c>
    </row>
    <row r="116" spans="1:11" s="205" customFormat="1" ht="20.25" customHeight="1">
      <c r="A116" s="218"/>
      <c r="B116" s="227"/>
      <c r="C116" s="228"/>
      <c r="D116" s="229"/>
      <c r="E116" s="225"/>
      <c r="F116" s="225"/>
      <c r="G116" s="230"/>
      <c r="H116" s="230"/>
      <c r="I116" s="232">
        <f>D115*F116</f>
        <v>0</v>
      </c>
      <c r="J116" s="260"/>
      <c r="K116" s="260">
        <f>J116*D115</f>
        <v>0</v>
      </c>
    </row>
    <row r="117" spans="1:11" s="205" customFormat="1" ht="13.5" customHeight="1">
      <c r="A117" s="271">
        <f>A115+1</f>
        <v>30</v>
      </c>
      <c r="B117" s="222"/>
      <c r="C117" s="223"/>
      <c r="D117" s="224"/>
      <c r="E117" s="225"/>
      <c r="F117" s="225"/>
      <c r="G117" s="226">
        <f>D117*E117</f>
        <v>0</v>
      </c>
      <c r="H117" s="226">
        <f>D117*E118</f>
        <v>0</v>
      </c>
      <c r="I117" s="232">
        <f>D117*F117</f>
        <v>0</v>
      </c>
      <c r="J117" s="259"/>
      <c r="K117" s="260">
        <f>J117*D117</f>
        <v>0</v>
      </c>
    </row>
    <row r="118" spans="1:11" s="205" customFormat="1" ht="9.75">
      <c r="A118" s="218"/>
      <c r="B118" s="227"/>
      <c r="C118" s="228"/>
      <c r="D118" s="229"/>
      <c r="E118" s="225"/>
      <c r="F118" s="225"/>
      <c r="G118" s="230"/>
      <c r="H118" s="230"/>
      <c r="I118" s="232">
        <f>D117*F118</f>
        <v>0</v>
      </c>
      <c r="J118" s="260"/>
      <c r="K118" s="260">
        <f>J118*D117</f>
        <v>0</v>
      </c>
    </row>
    <row r="119" spans="1:11" s="205" customFormat="1" ht="13.5" customHeight="1">
      <c r="A119" s="271">
        <f>A117+1</f>
        <v>31</v>
      </c>
      <c r="B119" s="272"/>
      <c r="C119" s="273"/>
      <c r="D119" s="274"/>
      <c r="E119" s="275"/>
      <c r="F119" s="275"/>
      <c r="G119" s="283">
        <f>D119*E119</f>
        <v>0</v>
      </c>
      <c r="H119" s="283">
        <f>D119*E120</f>
        <v>0</v>
      </c>
      <c r="I119" s="230">
        <f>D119*F119</f>
        <v>0</v>
      </c>
      <c r="J119" s="290"/>
      <c r="K119" s="260">
        <f>J119*D119</f>
        <v>0</v>
      </c>
    </row>
    <row r="120" spans="1:11" s="205" customFormat="1" ht="9.75">
      <c r="A120" s="218"/>
      <c r="B120" s="227"/>
      <c r="C120" s="228"/>
      <c r="D120" s="229"/>
      <c r="E120" s="225"/>
      <c r="F120" s="225"/>
      <c r="G120" s="230"/>
      <c r="H120" s="230"/>
      <c r="I120" s="232">
        <f>D119*F120</f>
        <v>0</v>
      </c>
      <c r="J120" s="260"/>
      <c r="K120" s="260">
        <f>J120*D119</f>
        <v>0</v>
      </c>
    </row>
    <row r="121" spans="1:11" s="205" customFormat="1" ht="13.5" customHeight="1">
      <c r="A121" s="271">
        <f>A119+1</f>
        <v>32</v>
      </c>
      <c r="B121" s="222"/>
      <c r="C121" s="223"/>
      <c r="D121" s="224"/>
      <c r="E121" s="225"/>
      <c r="F121" s="225"/>
      <c r="G121" s="226">
        <f>D121*E121</f>
        <v>0</v>
      </c>
      <c r="H121" s="226">
        <f>D121*E122</f>
        <v>0</v>
      </c>
      <c r="I121" s="232">
        <f>D121*F121</f>
        <v>0</v>
      </c>
      <c r="J121" s="259"/>
      <c r="K121" s="260">
        <f>J121*D121</f>
        <v>0</v>
      </c>
    </row>
    <row r="122" spans="1:11" s="205" customFormat="1" ht="9.75">
      <c r="A122" s="218"/>
      <c r="B122" s="227"/>
      <c r="C122" s="228"/>
      <c r="D122" s="229"/>
      <c r="E122" s="225"/>
      <c r="F122" s="225"/>
      <c r="G122" s="230"/>
      <c r="H122" s="230"/>
      <c r="I122" s="232">
        <f>D121*F122</f>
        <v>0</v>
      </c>
      <c r="J122" s="260"/>
      <c r="K122" s="260">
        <f>J122*D121</f>
        <v>0</v>
      </c>
    </row>
    <row r="123" spans="1:11" s="205" customFormat="1" ht="13.5" customHeight="1">
      <c r="A123" s="271">
        <f>A121+1</f>
        <v>33</v>
      </c>
      <c r="B123" s="222"/>
      <c r="C123" s="223"/>
      <c r="D123" s="224"/>
      <c r="E123" s="225"/>
      <c r="F123" s="225"/>
      <c r="G123" s="226">
        <f>D123*E123</f>
        <v>0</v>
      </c>
      <c r="H123" s="226">
        <f>D123*E124</f>
        <v>0</v>
      </c>
      <c r="I123" s="232">
        <f>D123*F123</f>
        <v>0</v>
      </c>
      <c r="J123" s="259"/>
      <c r="K123" s="260">
        <f>J123*D123</f>
        <v>0</v>
      </c>
    </row>
    <row r="124" spans="1:11" s="205" customFormat="1" ht="9.75">
      <c r="A124" s="218"/>
      <c r="B124" s="227"/>
      <c r="C124" s="228"/>
      <c r="D124" s="229"/>
      <c r="E124" s="225"/>
      <c r="F124" s="225"/>
      <c r="G124" s="230"/>
      <c r="H124" s="230"/>
      <c r="I124" s="232">
        <f>D123*F124</f>
        <v>0</v>
      </c>
      <c r="J124" s="260"/>
      <c r="K124" s="260">
        <f>J124*D123</f>
        <v>0</v>
      </c>
    </row>
    <row r="125" spans="1:11" s="205" customFormat="1" ht="12.75" customHeight="1">
      <c r="A125" s="233" t="s">
        <v>119</v>
      </c>
      <c r="B125" s="233"/>
      <c r="C125" s="233"/>
      <c r="D125" s="234"/>
      <c r="E125" s="235"/>
      <c r="F125" s="235"/>
      <c r="G125" s="236">
        <f>SUM(G93:G124)</f>
        <v>0</v>
      </c>
      <c r="H125" s="236">
        <f>SUM(H93:H124)</f>
        <v>0</v>
      </c>
      <c r="I125" s="236">
        <f>I93+I95+I97+I99+I101+I103+I105+I107+I109+I111+I113+I115+I117+I119+I121+I123</f>
        <v>0</v>
      </c>
      <c r="J125" s="288"/>
      <c r="K125" s="236">
        <f>K93+K95+K97+K99+K101+K103+K105+K107+K109+K111+K113+K115+K117+K119+K121+K123</f>
        <v>0</v>
      </c>
    </row>
    <row r="126" spans="1:11" s="205" customFormat="1" ht="12.75" customHeight="1">
      <c r="A126" s="237"/>
      <c r="B126" s="237"/>
      <c r="C126" s="237"/>
      <c r="D126" s="238"/>
      <c r="E126" s="239"/>
      <c r="F126" s="239"/>
      <c r="G126" s="240"/>
      <c r="H126" s="240"/>
      <c r="I126" s="236">
        <f>I94+I96+I98+I100+I102+I104+I106+I108+I110+I112+I114+I116+I118+I120+I122+I124</f>
        <v>0</v>
      </c>
      <c r="J126" s="240"/>
      <c r="K126" s="236">
        <f>K94+K96+K98+K100+K102+K104+K106+K108+K110+K112+K114+K116+K118+K120+K122+K124</f>
        <v>0</v>
      </c>
    </row>
    <row r="127" spans="1:11" s="205" customFormat="1" ht="9.75">
      <c r="A127" s="241"/>
      <c r="B127" s="242" t="s">
        <v>92</v>
      </c>
      <c r="C127" s="242"/>
      <c r="D127" s="238"/>
      <c r="E127" s="239"/>
      <c r="F127" s="239"/>
      <c r="G127" s="250"/>
      <c r="H127" s="250"/>
      <c r="I127" s="289"/>
      <c r="J127" s="263"/>
      <c r="K127" s="291"/>
    </row>
    <row r="128" spans="1:11" s="205" customFormat="1" ht="9.75">
      <c r="A128" s="241"/>
      <c r="B128" s="251" t="s">
        <v>120</v>
      </c>
      <c r="C128" s="251"/>
      <c r="D128" s="248">
        <v>0.95</v>
      </c>
      <c r="E128" s="284" t="s">
        <v>121</v>
      </c>
      <c r="F128" s="249">
        <f>((I122-H121)+(I98-H97))*D128</f>
        <v>0</v>
      </c>
      <c r="G128" s="250"/>
      <c r="H128" s="250"/>
      <c r="I128" s="250"/>
      <c r="J128" s="266"/>
      <c r="K128" s="266"/>
    </row>
    <row r="129" spans="1:11" s="205" customFormat="1" ht="9.75">
      <c r="A129" s="241"/>
      <c r="B129" s="251" t="s">
        <v>122</v>
      </c>
      <c r="C129" s="251"/>
      <c r="D129" s="248">
        <v>1.42</v>
      </c>
      <c r="E129" s="284" t="s">
        <v>121</v>
      </c>
      <c r="F129" s="249">
        <f>((H99-I100)+(H105-I106)+(H107-I108))</f>
        <v>0</v>
      </c>
      <c r="G129" s="250"/>
      <c r="H129" s="250"/>
      <c r="I129" s="250"/>
      <c r="J129" s="266"/>
      <c r="K129" s="266"/>
    </row>
    <row r="130" spans="1:11" s="205" customFormat="1" ht="9.75">
      <c r="A130" s="241"/>
      <c r="B130" s="251" t="s">
        <v>123</v>
      </c>
      <c r="C130" s="251"/>
      <c r="D130" s="248">
        <v>1.15</v>
      </c>
      <c r="E130" s="284" t="s">
        <v>121</v>
      </c>
      <c r="F130" s="249">
        <f>(H119-I120)*D130</f>
        <v>0</v>
      </c>
      <c r="G130" s="250"/>
      <c r="H130" s="250"/>
      <c r="I130" s="250"/>
      <c r="J130" s="266"/>
      <c r="K130" s="266"/>
    </row>
    <row r="131" spans="1:11" s="205" customFormat="1" ht="9.75">
      <c r="A131" s="241"/>
      <c r="B131" s="251" t="s">
        <v>124</v>
      </c>
      <c r="C131" s="251"/>
      <c r="D131" s="248">
        <v>1.1</v>
      </c>
      <c r="E131" s="284" t="s">
        <v>121</v>
      </c>
      <c r="F131" s="249">
        <f>((I116-H115)+(H117-I118))*D131</f>
        <v>0</v>
      </c>
      <c r="G131" s="250"/>
      <c r="H131" s="250"/>
      <c r="I131" s="250"/>
      <c r="J131" s="266"/>
      <c r="K131" s="266"/>
    </row>
    <row r="132" spans="1:11" s="205" customFormat="1" ht="9.75">
      <c r="A132" s="241"/>
      <c r="B132" s="251" t="s">
        <v>125</v>
      </c>
      <c r="C132" s="251"/>
      <c r="D132" s="248">
        <v>1.04</v>
      </c>
      <c r="E132" s="284" t="s">
        <v>121</v>
      </c>
      <c r="F132" s="249">
        <f>((H93-I94)+(H95-I96)+(H101-I102)+(H103-I104)+(H109-I110)+(H111-I112)+(H113-I114))*D132</f>
        <v>0</v>
      </c>
      <c r="G132" s="250"/>
      <c r="H132" s="250"/>
      <c r="I132" s="250"/>
      <c r="J132" s="266"/>
      <c r="K132" s="266"/>
    </row>
    <row r="133" spans="1:11" s="205" customFormat="1" ht="9.75">
      <c r="A133" s="241"/>
      <c r="B133" s="292" t="s">
        <v>126</v>
      </c>
      <c r="C133" s="292"/>
      <c r="D133" s="248"/>
      <c r="E133" s="246"/>
      <c r="F133" s="247">
        <f>SUM(F128:F132)</f>
        <v>0</v>
      </c>
      <c r="G133" s="250"/>
      <c r="H133" s="250"/>
      <c r="I133" s="250"/>
      <c r="J133" s="266"/>
      <c r="K133" s="266"/>
    </row>
    <row r="134" spans="1:11" s="205" customFormat="1" ht="9.75">
      <c r="A134" s="241"/>
      <c r="B134" s="242" t="s">
        <v>94</v>
      </c>
      <c r="C134" s="242"/>
      <c r="D134" s="238"/>
      <c r="E134" s="239"/>
      <c r="F134" s="239"/>
      <c r="G134" s="250"/>
      <c r="H134" s="250"/>
      <c r="I134" s="289"/>
      <c r="J134" s="263"/>
      <c r="K134" s="291"/>
    </row>
    <row r="135" spans="1:11" s="205" customFormat="1" ht="9.75">
      <c r="A135" s="241"/>
      <c r="B135" s="251" t="s">
        <v>127</v>
      </c>
      <c r="C135" s="251"/>
      <c r="D135" s="248">
        <v>0.5</v>
      </c>
      <c r="E135" s="284" t="s">
        <v>121</v>
      </c>
      <c r="F135" s="249">
        <f>((I122-H121)+(I98-H97))*D135</f>
        <v>0</v>
      </c>
      <c r="G135" s="250"/>
      <c r="H135" s="250"/>
      <c r="I135" s="250"/>
      <c r="J135" s="266"/>
      <c r="K135" s="266"/>
    </row>
    <row r="136" spans="1:11" s="205" customFormat="1" ht="9.75">
      <c r="A136" s="241"/>
      <c r="B136" s="251" t="s">
        <v>122</v>
      </c>
      <c r="C136" s="251"/>
      <c r="D136" s="248">
        <v>0.95</v>
      </c>
      <c r="E136" s="284" t="s">
        <v>121</v>
      </c>
      <c r="F136" s="249">
        <f>((H99-I100)+(H105-I106)+(H107-I108))*D136</f>
        <v>0</v>
      </c>
      <c r="G136" s="250"/>
      <c r="H136" s="250"/>
      <c r="I136" s="250"/>
      <c r="J136" s="266"/>
      <c r="K136" s="266"/>
    </row>
    <row r="137" spans="1:11" s="205" customFormat="1" ht="9.75">
      <c r="A137" s="241"/>
      <c r="B137" s="251" t="s">
        <v>123</v>
      </c>
      <c r="C137" s="251"/>
      <c r="D137" s="248">
        <v>0.9</v>
      </c>
      <c r="E137" s="284" t="s">
        <v>121</v>
      </c>
      <c r="F137" s="249">
        <f>(H119-I120)*D137</f>
        <v>0</v>
      </c>
      <c r="G137" s="250"/>
      <c r="H137" s="250"/>
      <c r="I137" s="250"/>
      <c r="J137" s="266"/>
      <c r="K137" s="266"/>
    </row>
    <row r="138" spans="1:11" s="205" customFormat="1" ht="9.75">
      <c r="A138" s="241"/>
      <c r="B138" s="251" t="s">
        <v>124</v>
      </c>
      <c r="C138" s="251"/>
      <c r="D138" s="248">
        <v>0.7</v>
      </c>
      <c r="E138" s="284" t="s">
        <v>121</v>
      </c>
      <c r="F138" s="249">
        <f>(I116-H115+I118-H117)*D138</f>
        <v>0</v>
      </c>
      <c r="G138" s="250"/>
      <c r="H138" s="250"/>
      <c r="I138" s="250"/>
      <c r="J138" s="266"/>
      <c r="K138" s="266"/>
    </row>
    <row r="139" spans="1:11" s="205" customFormat="1" ht="9.75">
      <c r="A139" s="241"/>
      <c r="B139" s="251" t="s">
        <v>125</v>
      </c>
      <c r="C139" s="251"/>
      <c r="D139" s="248">
        <v>0.6</v>
      </c>
      <c r="E139" s="284" t="s">
        <v>121</v>
      </c>
      <c r="F139" s="249">
        <f>((H93-I94)+(H95-I96)+(H101-I102)+(H103-I104)+(H109-I110)+(H111-I112)+(H113-I114))*D139</f>
        <v>0</v>
      </c>
      <c r="G139" s="250"/>
      <c r="H139" s="250"/>
      <c r="I139" s="250"/>
      <c r="J139" s="266"/>
      <c r="K139" s="266"/>
    </row>
    <row r="140" spans="1:11" s="205" customFormat="1" ht="9.75">
      <c r="A140" s="241"/>
      <c r="B140" s="253" t="s">
        <v>128</v>
      </c>
      <c r="C140" s="253"/>
      <c r="D140" s="245"/>
      <c r="E140" s="246"/>
      <c r="F140" s="247">
        <f>SUM(F135:F139)</f>
        <v>0</v>
      </c>
      <c r="G140" s="250"/>
      <c r="H140" s="250"/>
      <c r="I140" s="250"/>
      <c r="J140" s="266"/>
      <c r="K140" s="266"/>
    </row>
    <row r="141" spans="1:11" s="205" customFormat="1" ht="9.75">
      <c r="A141" s="241"/>
      <c r="B141" s="253"/>
      <c r="C141" s="253"/>
      <c r="D141" s="245"/>
      <c r="E141" s="246"/>
      <c r="F141" s="282"/>
      <c r="G141" s="250"/>
      <c r="H141" s="250"/>
      <c r="I141" s="250"/>
      <c r="J141" s="266"/>
      <c r="K141" s="266"/>
    </row>
    <row r="142" spans="1:11" s="205" customFormat="1" ht="9.75">
      <c r="A142" s="241"/>
      <c r="B142" s="244" t="s">
        <v>96</v>
      </c>
      <c r="C142" s="244"/>
      <c r="D142" s="245"/>
      <c r="E142" s="246"/>
      <c r="F142" s="247">
        <f>G125</f>
        <v>0</v>
      </c>
      <c r="G142" s="250"/>
      <c r="H142" s="250"/>
      <c r="I142" s="250"/>
      <c r="J142" s="266"/>
      <c r="K142" s="266"/>
    </row>
    <row r="143" spans="1:11" s="205" customFormat="1" ht="9.75">
      <c r="A143" s="241"/>
      <c r="B143" s="244" t="s">
        <v>97</v>
      </c>
      <c r="C143" s="244"/>
      <c r="D143" s="245"/>
      <c r="E143" s="246"/>
      <c r="F143" s="247">
        <f>G125-I125-H125</f>
        <v>0</v>
      </c>
      <c r="G143" s="250"/>
      <c r="H143" s="250"/>
      <c r="I143" s="250"/>
      <c r="J143" s="266"/>
      <c r="K143" s="266"/>
    </row>
    <row r="144" spans="1:11" s="205" customFormat="1" ht="9.75">
      <c r="A144" s="241"/>
      <c r="B144" s="251" t="s">
        <v>98</v>
      </c>
      <c r="C144" s="251"/>
      <c r="D144" s="245"/>
      <c r="E144" s="246"/>
      <c r="F144" s="249">
        <f>F143</f>
        <v>0</v>
      </c>
      <c r="G144" s="250"/>
      <c r="H144" s="250"/>
      <c r="I144" s="250"/>
      <c r="J144" s="266"/>
      <c r="K144" s="266"/>
    </row>
    <row r="145" spans="1:11" s="205" customFormat="1" ht="9.75">
      <c r="A145" s="241"/>
      <c r="B145" s="244" t="s">
        <v>99</v>
      </c>
      <c r="C145" s="244"/>
      <c r="D145" s="245"/>
      <c r="E145" s="246"/>
      <c r="F145" s="247">
        <f>H125</f>
        <v>0</v>
      </c>
      <c r="G145" s="250"/>
      <c r="H145" s="250"/>
      <c r="I145" s="250"/>
      <c r="J145" s="266"/>
      <c r="K145" s="266"/>
    </row>
    <row r="146" spans="1:11" s="205" customFormat="1" ht="9.75">
      <c r="A146" s="241"/>
      <c r="B146" s="244" t="s">
        <v>100</v>
      </c>
      <c r="C146" s="244"/>
      <c r="D146" s="245"/>
      <c r="E146" s="246"/>
      <c r="F146" s="247">
        <f>I125</f>
        <v>0</v>
      </c>
      <c r="G146" s="250"/>
      <c r="H146" s="250"/>
      <c r="I146" s="250"/>
      <c r="J146" s="266"/>
      <c r="K146" s="266"/>
    </row>
    <row r="147" spans="1:11" s="205" customFormat="1" ht="9.75">
      <c r="A147" s="241"/>
      <c r="B147" s="251" t="s">
        <v>101</v>
      </c>
      <c r="C147" s="251"/>
      <c r="D147" s="248"/>
      <c r="E147" s="239"/>
      <c r="F147" s="249">
        <f>I126</f>
        <v>0</v>
      </c>
      <c r="G147" s="250"/>
      <c r="H147" s="250"/>
      <c r="I147" s="250"/>
      <c r="J147" s="266"/>
      <c r="K147" s="266"/>
    </row>
    <row r="148" spans="1:11" s="205" customFormat="1" ht="9.75">
      <c r="A148" s="241"/>
      <c r="B148" s="244" t="s">
        <v>102</v>
      </c>
      <c r="C148" s="244"/>
      <c r="D148" s="248"/>
      <c r="E148" s="239"/>
      <c r="F148" s="247">
        <f>F133</f>
        <v>0</v>
      </c>
      <c r="G148" s="250"/>
      <c r="H148" s="250"/>
      <c r="I148" s="250"/>
      <c r="J148" s="266"/>
      <c r="K148" s="266"/>
    </row>
    <row r="149" spans="1:11" s="205" customFormat="1" ht="9.75">
      <c r="A149" s="241"/>
      <c r="B149" s="244" t="s">
        <v>103</v>
      </c>
      <c r="C149" s="244"/>
      <c r="D149" s="245"/>
      <c r="E149" s="246"/>
      <c r="F149" s="247">
        <f>F140</f>
        <v>0</v>
      </c>
      <c r="G149" s="250"/>
      <c r="H149" s="250"/>
      <c r="I149" s="250"/>
      <c r="J149" s="266"/>
      <c r="K149" s="266"/>
    </row>
    <row r="150" spans="1:11" s="205" customFormat="1" ht="9.75">
      <c r="A150" s="241"/>
      <c r="B150" s="244" t="s">
        <v>104</v>
      </c>
      <c r="C150" s="244"/>
      <c r="D150" s="245"/>
      <c r="E150" s="246"/>
      <c r="F150" s="247">
        <f>F149+F148+F146+F145+F143</f>
        <v>0</v>
      </c>
      <c r="G150" s="250"/>
      <c r="H150" s="250"/>
      <c r="I150" s="250"/>
      <c r="J150" s="266"/>
      <c r="K150" s="266"/>
    </row>
    <row r="151" spans="1:11" s="205" customFormat="1" ht="9.75">
      <c r="A151" s="241"/>
      <c r="B151" s="244" t="s">
        <v>105</v>
      </c>
      <c r="C151" s="244"/>
      <c r="D151" s="245"/>
      <c r="E151" s="246"/>
      <c r="F151" s="282"/>
      <c r="G151" s="250"/>
      <c r="H151" s="250"/>
      <c r="I151" s="250"/>
      <c r="J151" s="266"/>
      <c r="K151" s="266"/>
    </row>
    <row r="152" spans="1:11" s="205" customFormat="1" ht="9.75">
      <c r="A152" s="241"/>
      <c r="B152" s="244" t="s">
        <v>106</v>
      </c>
      <c r="C152" s="244"/>
      <c r="D152" s="252">
        <v>4.85</v>
      </c>
      <c r="E152" s="246"/>
      <c r="F152" s="247">
        <f>F145*D152</f>
        <v>0</v>
      </c>
      <c r="G152" s="250"/>
      <c r="H152" s="250"/>
      <c r="I152" s="250"/>
      <c r="J152" s="266"/>
      <c r="K152" s="266"/>
    </row>
    <row r="153" spans="1:11" s="205" customFormat="1" ht="9.75">
      <c r="A153" s="241"/>
      <c r="B153" s="244" t="s">
        <v>107</v>
      </c>
      <c r="C153" s="244"/>
      <c r="D153" s="252">
        <v>4.85</v>
      </c>
      <c r="E153" s="246"/>
      <c r="F153" s="247">
        <f>F147*D153</f>
        <v>0</v>
      </c>
      <c r="G153" s="250"/>
      <c r="H153" s="250"/>
      <c r="I153" s="250"/>
      <c r="J153" s="266"/>
      <c r="K153" s="266"/>
    </row>
    <row r="154" spans="1:11" s="205" customFormat="1" ht="9.75">
      <c r="A154" s="241"/>
      <c r="B154" s="244" t="s">
        <v>100</v>
      </c>
      <c r="C154" s="244"/>
      <c r="D154" s="252">
        <v>3.07</v>
      </c>
      <c r="E154" s="246"/>
      <c r="F154" s="247">
        <f>F146*D154</f>
        <v>0</v>
      </c>
      <c r="G154" s="250"/>
      <c r="H154" s="250"/>
      <c r="I154" s="250"/>
      <c r="J154" s="266"/>
      <c r="K154" s="266"/>
    </row>
    <row r="155" spans="1:11" s="205" customFormat="1" ht="9.75">
      <c r="A155" s="241"/>
      <c r="B155" s="244" t="s">
        <v>108</v>
      </c>
      <c r="C155" s="244"/>
      <c r="D155" s="252">
        <v>3.15</v>
      </c>
      <c r="E155" s="246"/>
      <c r="F155" s="247">
        <f>F144*D155</f>
        <v>0</v>
      </c>
      <c r="G155" s="250"/>
      <c r="H155" s="250"/>
      <c r="I155" s="250"/>
      <c r="J155" s="266"/>
      <c r="K155" s="266"/>
    </row>
    <row r="156" spans="1:11" s="205" customFormat="1" ht="9.75">
      <c r="A156" s="241"/>
      <c r="B156" s="253" t="s">
        <v>109</v>
      </c>
      <c r="C156" s="253"/>
      <c r="D156" s="254"/>
      <c r="E156" s="246"/>
      <c r="F156" s="247">
        <f>SUM(F152:F155)-F153</f>
        <v>0</v>
      </c>
      <c r="G156" s="250"/>
      <c r="H156" s="250"/>
      <c r="I156" s="250"/>
      <c r="J156" s="266"/>
      <c r="K156" s="266"/>
    </row>
    <row r="157" spans="1:11" s="205" customFormat="1" ht="9.75">
      <c r="A157" s="241"/>
      <c r="B157" s="244" t="s">
        <v>110</v>
      </c>
      <c r="C157" s="244"/>
      <c r="D157" s="254"/>
      <c r="E157" s="246"/>
      <c r="F157" s="247">
        <f>F152+F153</f>
        <v>0</v>
      </c>
      <c r="G157" s="250"/>
      <c r="H157" s="250"/>
      <c r="I157" s="250"/>
      <c r="J157" s="266"/>
      <c r="K157" s="266"/>
    </row>
    <row r="158" spans="1:11" s="205" customFormat="1" ht="9.75">
      <c r="A158" s="241"/>
      <c r="B158" s="244" t="s">
        <v>111</v>
      </c>
      <c r="C158" s="244"/>
      <c r="D158" s="252">
        <v>4.85</v>
      </c>
      <c r="E158" s="246"/>
      <c r="F158" s="247">
        <f>F148*D158</f>
        <v>0</v>
      </c>
      <c r="G158" s="250"/>
      <c r="H158" s="250"/>
      <c r="I158" s="250"/>
      <c r="J158" s="266"/>
      <c r="K158" s="266"/>
    </row>
    <row r="159" spans="1:11" s="205" customFormat="1" ht="9.75">
      <c r="A159" s="241"/>
      <c r="B159" s="244" t="s">
        <v>112</v>
      </c>
      <c r="C159" s="244"/>
      <c r="D159" s="252">
        <v>4.85</v>
      </c>
      <c r="E159" s="246"/>
      <c r="F159" s="247">
        <f>F149*D159</f>
        <v>0</v>
      </c>
      <c r="G159" s="250"/>
      <c r="H159" s="250"/>
      <c r="I159" s="250"/>
      <c r="J159" s="266"/>
      <c r="K159" s="266"/>
    </row>
    <row r="160" spans="1:11" s="205" customFormat="1" ht="12" customHeight="1">
      <c r="A160" s="241"/>
      <c r="B160" s="253" t="s">
        <v>49</v>
      </c>
      <c r="C160" s="253"/>
      <c r="D160" s="254"/>
      <c r="E160" s="239"/>
      <c r="F160" s="247">
        <f>SUM(F157:F159)+F156-F157</f>
        <v>0</v>
      </c>
      <c r="G160" s="250"/>
      <c r="H160" s="250"/>
      <c r="I160" s="250"/>
      <c r="J160" s="266"/>
      <c r="K160" s="266"/>
    </row>
    <row r="161" spans="1:11" s="205" customFormat="1" ht="9.75">
      <c r="A161" s="241"/>
      <c r="B161" s="244"/>
      <c r="C161" s="244"/>
      <c r="D161" s="267"/>
      <c r="E161" s="246"/>
      <c r="F161" s="268"/>
      <c r="G161" s="250"/>
      <c r="H161" s="250"/>
      <c r="I161" s="250"/>
      <c r="J161" s="266"/>
      <c r="K161" s="266"/>
    </row>
    <row r="162" spans="1:11" s="205" customFormat="1" ht="9.75">
      <c r="A162" s="269" t="s">
        <v>129</v>
      </c>
      <c r="B162" s="270"/>
      <c r="C162" s="270"/>
      <c r="D162" s="270"/>
      <c r="E162" s="270"/>
      <c r="F162" s="270"/>
      <c r="G162" s="270"/>
      <c r="H162" s="270"/>
      <c r="I162" s="270"/>
      <c r="J162" s="270"/>
      <c r="K162" s="285"/>
    </row>
    <row r="163" spans="1:11" s="205" customFormat="1" ht="13.5" customHeight="1">
      <c r="A163" s="218">
        <f>A123+1</f>
        <v>34</v>
      </c>
      <c r="B163" s="222"/>
      <c r="C163" s="223"/>
      <c r="D163" s="224"/>
      <c r="E163" s="225"/>
      <c r="F163" s="225"/>
      <c r="G163" s="226">
        <f>D163*E163</f>
        <v>0</v>
      </c>
      <c r="H163" s="226">
        <f>D163*E164</f>
        <v>0</v>
      </c>
      <c r="I163" s="232">
        <f>D163*F163</f>
        <v>0</v>
      </c>
      <c r="J163" s="296"/>
      <c r="K163" s="297">
        <f>J163*D163</f>
        <v>0</v>
      </c>
    </row>
    <row r="164" spans="1:11" s="205" customFormat="1" ht="9.75">
      <c r="A164" s="218"/>
      <c r="B164" s="227"/>
      <c r="C164" s="228"/>
      <c r="D164" s="229"/>
      <c r="E164" s="225"/>
      <c r="F164" s="225"/>
      <c r="G164" s="230"/>
      <c r="H164" s="230"/>
      <c r="I164" s="232">
        <f>D163*F164</f>
        <v>0</v>
      </c>
      <c r="J164" s="297"/>
      <c r="K164" s="297">
        <f>J164*D163</f>
        <v>0</v>
      </c>
    </row>
    <row r="165" spans="1:11" s="205" customFormat="1" ht="9.75">
      <c r="A165" s="218">
        <f>A163+1</f>
        <v>35</v>
      </c>
      <c r="B165" s="222"/>
      <c r="C165" s="223"/>
      <c r="D165" s="224"/>
      <c r="E165" s="225"/>
      <c r="F165" s="225"/>
      <c r="G165" s="226">
        <f>D165*E165</f>
        <v>0</v>
      </c>
      <c r="H165" s="226">
        <f>D165*E166</f>
        <v>0</v>
      </c>
      <c r="I165" s="232">
        <f>D165*F165</f>
        <v>0</v>
      </c>
      <c r="J165" s="296"/>
      <c r="K165" s="297">
        <f>J165*D165</f>
        <v>0</v>
      </c>
    </row>
    <row r="166" spans="1:11" s="205" customFormat="1" ht="9.75">
      <c r="A166" s="218"/>
      <c r="B166" s="227"/>
      <c r="C166" s="228"/>
      <c r="D166" s="229"/>
      <c r="E166" s="225"/>
      <c r="F166" s="225"/>
      <c r="G166" s="230"/>
      <c r="H166" s="230"/>
      <c r="I166" s="232">
        <f>D165*F166</f>
        <v>0</v>
      </c>
      <c r="J166" s="297"/>
      <c r="K166" s="297">
        <f>J166*D165</f>
        <v>0</v>
      </c>
    </row>
    <row r="167" spans="1:11" s="205" customFormat="1" ht="13.5" customHeight="1">
      <c r="A167" s="218">
        <f>A165+1</f>
        <v>36</v>
      </c>
      <c r="B167" s="222"/>
      <c r="C167" s="223"/>
      <c r="D167" s="224"/>
      <c r="E167" s="225"/>
      <c r="F167" s="225"/>
      <c r="G167" s="226">
        <f>D167*E167</f>
        <v>0</v>
      </c>
      <c r="H167" s="226">
        <f>D167*E168</f>
        <v>0</v>
      </c>
      <c r="I167" s="232">
        <f>D167*F167</f>
        <v>0</v>
      </c>
      <c r="J167" s="296"/>
      <c r="K167" s="297">
        <f>J167*D167</f>
        <v>0</v>
      </c>
    </row>
    <row r="168" spans="1:11" s="205" customFormat="1" ht="9.75">
      <c r="A168" s="218"/>
      <c r="B168" s="227"/>
      <c r="C168" s="228"/>
      <c r="D168" s="229"/>
      <c r="E168" s="225"/>
      <c r="F168" s="225"/>
      <c r="G168" s="230"/>
      <c r="H168" s="230"/>
      <c r="I168" s="232">
        <f>D167*F168</f>
        <v>0</v>
      </c>
      <c r="J168" s="297"/>
      <c r="K168" s="297">
        <f>J168*D167</f>
        <v>0</v>
      </c>
    </row>
    <row r="169" spans="1:11" s="205" customFormat="1" ht="13.5" customHeight="1">
      <c r="A169" s="218">
        <f>A167+1</f>
        <v>37</v>
      </c>
      <c r="B169" s="222"/>
      <c r="C169" s="223"/>
      <c r="D169" s="224"/>
      <c r="E169" s="225"/>
      <c r="F169" s="225"/>
      <c r="G169" s="226">
        <f>D169*E169</f>
        <v>0</v>
      </c>
      <c r="H169" s="226">
        <f>D169*E170</f>
        <v>0</v>
      </c>
      <c r="I169" s="232">
        <f>D169*F169</f>
        <v>0</v>
      </c>
      <c r="J169" s="296"/>
      <c r="K169" s="297">
        <f>J169*D169</f>
        <v>0</v>
      </c>
    </row>
    <row r="170" spans="1:11" s="205" customFormat="1" ht="9.75">
      <c r="A170" s="218"/>
      <c r="B170" s="227"/>
      <c r="C170" s="228"/>
      <c r="D170" s="229"/>
      <c r="E170" s="225"/>
      <c r="F170" s="225"/>
      <c r="G170" s="230"/>
      <c r="H170" s="230"/>
      <c r="I170" s="232">
        <f>D169*F170</f>
        <v>0</v>
      </c>
      <c r="J170" s="297"/>
      <c r="K170" s="297">
        <f>J170*D169</f>
        <v>0</v>
      </c>
    </row>
    <row r="171" spans="1:11" s="205" customFormat="1" ht="13.5" customHeight="1">
      <c r="A171" s="218">
        <f>A169+1</f>
        <v>38</v>
      </c>
      <c r="B171" s="222"/>
      <c r="C171" s="223"/>
      <c r="D171" s="224"/>
      <c r="E171" s="225"/>
      <c r="F171" s="225"/>
      <c r="G171" s="226">
        <f>D171*E171</f>
        <v>0</v>
      </c>
      <c r="H171" s="226">
        <f>D171*E172</f>
        <v>0</v>
      </c>
      <c r="I171" s="232">
        <f>D171*F171</f>
        <v>0</v>
      </c>
      <c r="J171" s="296"/>
      <c r="K171" s="297">
        <f>J171*D171</f>
        <v>0</v>
      </c>
    </row>
    <row r="172" spans="1:11" s="205" customFormat="1" ht="9.75">
      <c r="A172" s="218"/>
      <c r="B172" s="227"/>
      <c r="C172" s="228"/>
      <c r="D172" s="229"/>
      <c r="E172" s="225"/>
      <c r="F172" s="225"/>
      <c r="G172" s="230"/>
      <c r="H172" s="230"/>
      <c r="I172" s="232">
        <f>D171*F172</f>
        <v>0</v>
      </c>
      <c r="J172" s="297"/>
      <c r="K172" s="297">
        <f>J172*D171</f>
        <v>0</v>
      </c>
    </row>
    <row r="173" spans="1:11" s="205" customFormat="1" ht="12.75" customHeight="1">
      <c r="A173" s="233" t="s">
        <v>130</v>
      </c>
      <c r="B173" s="233"/>
      <c r="C173" s="233"/>
      <c r="D173" s="234"/>
      <c r="E173" s="235"/>
      <c r="F173" s="235"/>
      <c r="G173" s="236">
        <f>SUM(G163:G172)</f>
        <v>0</v>
      </c>
      <c r="H173" s="236">
        <f>SUM(H163:H172)</f>
        <v>0</v>
      </c>
      <c r="I173" s="236">
        <f>I171+I167+I165+I163+I169</f>
        <v>0</v>
      </c>
      <c r="J173" s="288"/>
      <c r="K173" s="298">
        <f>K171+K167+K165+K163+K169</f>
        <v>0</v>
      </c>
    </row>
    <row r="174" spans="1:11" s="205" customFormat="1" ht="12.75" customHeight="1">
      <c r="A174" s="237"/>
      <c r="B174" s="237"/>
      <c r="C174" s="237"/>
      <c r="D174" s="238"/>
      <c r="E174" s="239"/>
      <c r="F174" s="239"/>
      <c r="G174" s="240"/>
      <c r="H174" s="240"/>
      <c r="I174" s="236">
        <f>I172+I168+I166+I164+I170</f>
        <v>0</v>
      </c>
      <c r="J174" s="240"/>
      <c r="K174" s="298">
        <f>K172+K168+K166+K164+K170</f>
        <v>0</v>
      </c>
    </row>
    <row r="175" spans="1:11" s="205" customFormat="1" ht="9.75">
      <c r="A175" s="241"/>
      <c r="B175" s="242" t="s">
        <v>92</v>
      </c>
      <c r="C175" s="242"/>
      <c r="D175" s="238"/>
      <c r="E175" s="239"/>
      <c r="F175" s="239"/>
      <c r="G175" s="250"/>
      <c r="H175" s="250"/>
      <c r="I175" s="289"/>
      <c r="J175" s="240"/>
      <c r="K175" s="289"/>
    </row>
    <row r="176" spans="1:11" s="205" customFormat="1" ht="9.75">
      <c r="A176" s="241"/>
      <c r="B176" s="244" t="s">
        <v>131</v>
      </c>
      <c r="C176" s="244"/>
      <c r="D176" s="245">
        <v>0.95</v>
      </c>
      <c r="E176" s="246"/>
      <c r="F176" s="293">
        <f>(H171-I172)*D176*2</f>
        <v>0</v>
      </c>
      <c r="G176" s="250"/>
      <c r="H176" s="250"/>
      <c r="I176" s="250"/>
      <c r="J176" s="266"/>
      <c r="K176" s="266"/>
    </row>
    <row r="177" spans="1:11" s="205" customFormat="1" ht="9.75">
      <c r="A177" s="241"/>
      <c r="B177" s="244" t="s">
        <v>132</v>
      </c>
      <c r="C177" s="244"/>
      <c r="D177" s="245">
        <v>0.8</v>
      </c>
      <c r="E177" s="246"/>
      <c r="F177" s="293">
        <f>(H163+H165+H167)*D177</f>
        <v>0</v>
      </c>
      <c r="G177" s="250"/>
      <c r="H177" s="250"/>
      <c r="I177" s="250"/>
      <c r="J177" s="266"/>
      <c r="K177" s="266"/>
    </row>
    <row r="178" spans="1:11" s="205" customFormat="1" ht="9.75">
      <c r="A178" s="241"/>
      <c r="B178" s="242" t="s">
        <v>133</v>
      </c>
      <c r="C178" s="242"/>
      <c r="D178" s="245"/>
      <c r="E178" s="246"/>
      <c r="F178" s="293">
        <f>F177+F176</f>
        <v>0</v>
      </c>
      <c r="G178" s="250"/>
      <c r="H178" s="250"/>
      <c r="I178" s="250"/>
      <c r="J178" s="266"/>
      <c r="K178" s="266"/>
    </row>
    <row r="179" spans="1:11" s="205" customFormat="1" ht="9.75">
      <c r="A179" s="241"/>
      <c r="B179" s="242"/>
      <c r="C179" s="242"/>
      <c r="D179" s="245"/>
      <c r="E179" s="246"/>
      <c r="F179" s="294"/>
      <c r="G179" s="250"/>
      <c r="H179" s="250"/>
      <c r="I179" s="250"/>
      <c r="J179" s="266"/>
      <c r="K179" s="266"/>
    </row>
    <row r="180" spans="1:11" s="205" customFormat="1" ht="9.75">
      <c r="A180" s="241"/>
      <c r="B180" s="242" t="s">
        <v>94</v>
      </c>
      <c r="C180" s="242"/>
      <c r="D180" s="248"/>
      <c r="E180" s="239"/>
      <c r="F180" s="295"/>
      <c r="G180" s="250"/>
      <c r="H180" s="250"/>
      <c r="I180" s="250"/>
      <c r="J180" s="266"/>
      <c r="K180" s="266"/>
    </row>
    <row r="181" spans="1:11" s="205" customFormat="1" ht="12.75" customHeight="1">
      <c r="A181" s="241"/>
      <c r="B181" s="244" t="s">
        <v>134</v>
      </c>
      <c r="C181" s="244"/>
      <c r="D181" s="245">
        <v>0.5</v>
      </c>
      <c r="E181" s="246"/>
      <c r="F181" s="293">
        <f>((H171-I172)*2)*D181</f>
        <v>0</v>
      </c>
      <c r="G181" s="250"/>
      <c r="H181" s="250"/>
      <c r="I181" s="250"/>
      <c r="J181" s="266"/>
      <c r="K181" s="266"/>
    </row>
    <row r="182" spans="1:11" s="205" customFormat="1" ht="9.75">
      <c r="A182" s="241"/>
      <c r="B182" s="244" t="s">
        <v>132</v>
      </c>
      <c r="C182" s="244"/>
      <c r="D182" s="245">
        <v>0.45</v>
      </c>
      <c r="E182" s="246"/>
      <c r="F182" s="293">
        <f>(H163+H165+H167)*D182</f>
        <v>0</v>
      </c>
      <c r="G182" s="250"/>
      <c r="H182" s="250"/>
      <c r="I182" s="250"/>
      <c r="J182" s="266"/>
      <c r="K182" s="266"/>
    </row>
    <row r="183" spans="1:11" s="205" customFormat="1" ht="9.75">
      <c r="A183" s="241"/>
      <c r="B183" s="242" t="s">
        <v>128</v>
      </c>
      <c r="C183" s="242"/>
      <c r="D183" s="245"/>
      <c r="E183" s="246"/>
      <c r="F183" s="293">
        <f>F182+F181</f>
        <v>0</v>
      </c>
      <c r="G183" s="250"/>
      <c r="H183" s="250"/>
      <c r="I183" s="250"/>
      <c r="J183" s="266"/>
      <c r="K183" s="266"/>
    </row>
    <row r="184" spans="1:11" s="206" customFormat="1" ht="9.75">
      <c r="A184" s="241"/>
      <c r="B184" s="242"/>
      <c r="C184" s="242"/>
      <c r="D184" s="245"/>
      <c r="E184" s="246"/>
      <c r="F184" s="268"/>
      <c r="G184" s="250"/>
      <c r="H184" s="250"/>
      <c r="I184" s="250"/>
      <c r="J184" s="266"/>
      <c r="K184" s="266"/>
    </row>
    <row r="185" spans="1:11" s="206" customFormat="1" ht="9.75">
      <c r="A185" s="241"/>
      <c r="B185" s="244" t="s">
        <v>96</v>
      </c>
      <c r="C185" s="244"/>
      <c r="D185" s="245"/>
      <c r="E185" s="246"/>
      <c r="F185" s="247">
        <f>G173</f>
        <v>0</v>
      </c>
      <c r="G185" s="250"/>
      <c r="H185" s="250"/>
      <c r="I185" s="250"/>
      <c r="J185" s="266"/>
      <c r="K185" s="266"/>
    </row>
    <row r="186" spans="1:11" s="205" customFormat="1" ht="9.75">
      <c r="A186" s="241"/>
      <c r="B186" s="244" t="s">
        <v>97</v>
      </c>
      <c r="C186" s="244"/>
      <c r="D186" s="245"/>
      <c r="E186" s="246"/>
      <c r="F186" s="247">
        <f>G173-I173-H173</f>
        <v>0</v>
      </c>
      <c r="G186" s="250"/>
      <c r="H186" s="250"/>
      <c r="I186" s="250"/>
      <c r="J186" s="266"/>
      <c r="K186" s="266"/>
    </row>
    <row r="187" spans="1:11" s="205" customFormat="1" ht="9.75">
      <c r="A187" s="241"/>
      <c r="B187" s="251" t="s">
        <v>113</v>
      </c>
      <c r="C187" s="251"/>
      <c r="D187" s="245"/>
      <c r="E187" s="246"/>
      <c r="F187" s="249">
        <f>F186</f>
        <v>0</v>
      </c>
      <c r="G187" s="250"/>
      <c r="H187" s="250"/>
      <c r="I187" s="250"/>
      <c r="J187" s="266"/>
      <c r="K187" s="266"/>
    </row>
    <row r="188" spans="1:11" s="205" customFormat="1" ht="9.75">
      <c r="A188" s="241"/>
      <c r="B188" s="244" t="s">
        <v>99</v>
      </c>
      <c r="C188" s="244"/>
      <c r="D188" s="245"/>
      <c r="E188" s="246"/>
      <c r="F188" s="247">
        <f>H173</f>
        <v>0</v>
      </c>
      <c r="G188" s="250"/>
      <c r="H188" s="250"/>
      <c r="I188" s="250"/>
      <c r="J188" s="266"/>
      <c r="K188" s="266"/>
    </row>
    <row r="189" spans="1:11" s="205" customFormat="1" ht="9.75">
      <c r="A189" s="241"/>
      <c r="B189" s="244" t="s">
        <v>100</v>
      </c>
      <c r="C189" s="244"/>
      <c r="D189" s="245"/>
      <c r="E189" s="246"/>
      <c r="F189" s="247">
        <f>I173</f>
        <v>0</v>
      </c>
      <c r="G189" s="250"/>
      <c r="H189" s="250"/>
      <c r="I189" s="250"/>
      <c r="J189" s="266"/>
      <c r="K189" s="266"/>
    </row>
    <row r="190" spans="1:11" s="205" customFormat="1" ht="9.75">
      <c r="A190" s="241"/>
      <c r="B190" s="251" t="s">
        <v>101</v>
      </c>
      <c r="C190" s="251"/>
      <c r="D190" s="248"/>
      <c r="E190" s="239"/>
      <c r="F190" s="249">
        <f>I174</f>
        <v>0</v>
      </c>
      <c r="G190" s="250"/>
      <c r="H190" s="250"/>
      <c r="I190" s="250"/>
      <c r="J190" s="266"/>
      <c r="K190" s="266"/>
    </row>
    <row r="191" spans="1:11" s="205" customFormat="1" ht="9.75">
      <c r="A191" s="241"/>
      <c r="B191" s="244" t="s">
        <v>102</v>
      </c>
      <c r="C191" s="244"/>
      <c r="D191" s="248"/>
      <c r="E191" s="239"/>
      <c r="F191" s="247">
        <f>F178</f>
        <v>0</v>
      </c>
      <c r="G191" s="250"/>
      <c r="H191" s="250"/>
      <c r="I191" s="250"/>
      <c r="J191" s="266"/>
      <c r="K191" s="266"/>
    </row>
    <row r="192" spans="1:11" s="205" customFormat="1" ht="9.75">
      <c r="A192" s="241"/>
      <c r="B192" s="244" t="s">
        <v>103</v>
      </c>
      <c r="C192" s="244"/>
      <c r="D192" s="245"/>
      <c r="E192" s="246"/>
      <c r="F192" s="247">
        <f>F183</f>
        <v>0</v>
      </c>
      <c r="G192" s="250"/>
      <c r="H192" s="250"/>
      <c r="I192" s="250"/>
      <c r="J192" s="266"/>
      <c r="K192" s="266"/>
    </row>
    <row r="193" spans="1:11" s="205" customFormat="1" ht="9.75">
      <c r="A193" s="241"/>
      <c r="B193" s="244" t="s">
        <v>104</v>
      </c>
      <c r="C193" s="244"/>
      <c r="D193" s="245"/>
      <c r="E193" s="246"/>
      <c r="F193" s="247">
        <f>F192+F191+F189+F188+F186</f>
        <v>0</v>
      </c>
      <c r="G193" s="250"/>
      <c r="H193" s="250"/>
      <c r="I193" s="250"/>
      <c r="J193" s="266"/>
      <c r="K193" s="266"/>
    </row>
    <row r="194" spans="1:11" s="205" customFormat="1" ht="9.75">
      <c r="A194" s="241"/>
      <c r="B194" s="244" t="s">
        <v>105</v>
      </c>
      <c r="C194" s="244"/>
      <c r="D194" s="245"/>
      <c r="E194" s="246"/>
      <c r="F194" s="282"/>
      <c r="G194" s="250"/>
      <c r="H194" s="250"/>
      <c r="I194" s="250"/>
      <c r="J194" s="266"/>
      <c r="K194" s="266"/>
    </row>
    <row r="195" spans="1:11" s="205" customFormat="1" ht="9.75">
      <c r="A195" s="241"/>
      <c r="B195" s="244" t="s">
        <v>106</v>
      </c>
      <c r="C195" s="244"/>
      <c r="D195" s="252">
        <v>4.85</v>
      </c>
      <c r="E195" s="246"/>
      <c r="F195" s="247">
        <f>F188*D195</f>
        <v>0</v>
      </c>
      <c r="G195" s="250"/>
      <c r="H195" s="250"/>
      <c r="I195" s="250"/>
      <c r="J195" s="266"/>
      <c r="K195" s="266"/>
    </row>
    <row r="196" spans="1:11" s="205" customFormat="1" ht="9.75">
      <c r="A196" s="241"/>
      <c r="B196" s="244" t="s">
        <v>107</v>
      </c>
      <c r="C196" s="244"/>
      <c r="D196" s="252">
        <v>4.85</v>
      </c>
      <c r="E196" s="246"/>
      <c r="F196" s="247">
        <f>F190*D196</f>
        <v>0</v>
      </c>
      <c r="G196" s="250"/>
      <c r="H196" s="250"/>
      <c r="I196" s="250"/>
      <c r="J196" s="266"/>
      <c r="K196" s="266"/>
    </row>
    <row r="197" spans="1:11" s="205" customFormat="1" ht="9.75">
      <c r="A197" s="241"/>
      <c r="B197" s="244" t="s">
        <v>100</v>
      </c>
      <c r="C197" s="244"/>
      <c r="D197" s="252">
        <v>3.07</v>
      </c>
      <c r="E197" s="246"/>
      <c r="F197" s="247">
        <f>F189*D197</f>
        <v>0</v>
      </c>
      <c r="G197" s="250"/>
      <c r="H197" s="250"/>
      <c r="I197" s="250"/>
      <c r="J197" s="266"/>
      <c r="K197" s="266"/>
    </row>
    <row r="198" spans="1:11" s="205" customFormat="1" ht="9.75">
      <c r="A198" s="241"/>
      <c r="B198" s="244" t="s">
        <v>108</v>
      </c>
      <c r="C198" s="244"/>
      <c r="D198" s="252">
        <v>3.15</v>
      </c>
      <c r="E198" s="246"/>
      <c r="F198" s="247">
        <f>F187*D198</f>
        <v>0</v>
      </c>
      <c r="G198" s="250"/>
      <c r="H198" s="250"/>
      <c r="I198" s="250"/>
      <c r="J198" s="266"/>
      <c r="K198" s="266"/>
    </row>
    <row r="199" spans="1:11" s="205" customFormat="1" ht="9.75">
      <c r="A199" s="241"/>
      <c r="B199" s="253" t="s">
        <v>109</v>
      </c>
      <c r="C199" s="253"/>
      <c r="D199" s="254"/>
      <c r="E199" s="246"/>
      <c r="F199" s="247">
        <f>SUM(F195:F198)-F196</f>
        <v>0</v>
      </c>
      <c r="G199" s="250"/>
      <c r="H199" s="250"/>
      <c r="I199" s="250"/>
      <c r="J199" s="266"/>
      <c r="K199" s="266"/>
    </row>
    <row r="200" spans="1:11" s="205" customFormat="1" ht="9.75">
      <c r="A200" s="241"/>
      <c r="B200" s="244" t="s">
        <v>110</v>
      </c>
      <c r="C200" s="244"/>
      <c r="D200" s="254"/>
      <c r="E200" s="246"/>
      <c r="F200" s="247">
        <f>F195+F196</f>
        <v>0</v>
      </c>
      <c r="G200" s="250"/>
      <c r="H200" s="250"/>
      <c r="I200" s="250"/>
      <c r="J200" s="266"/>
      <c r="K200" s="266"/>
    </row>
    <row r="201" spans="1:11" s="205" customFormat="1" ht="9.75">
      <c r="A201" s="241"/>
      <c r="B201" s="244" t="s">
        <v>111</v>
      </c>
      <c r="C201" s="244"/>
      <c r="D201" s="252">
        <v>4.85</v>
      </c>
      <c r="E201" s="246"/>
      <c r="F201" s="247">
        <f>F191*D201</f>
        <v>0</v>
      </c>
      <c r="G201" s="250"/>
      <c r="H201" s="250"/>
      <c r="I201" s="250"/>
      <c r="J201" s="266"/>
      <c r="K201" s="266"/>
    </row>
    <row r="202" spans="1:11" s="205" customFormat="1" ht="9.75">
      <c r="A202" s="241"/>
      <c r="B202" s="244" t="s">
        <v>112</v>
      </c>
      <c r="C202" s="244"/>
      <c r="D202" s="252">
        <v>4.85</v>
      </c>
      <c r="E202" s="246"/>
      <c r="F202" s="247">
        <f>F192*D202</f>
        <v>0</v>
      </c>
      <c r="G202" s="250"/>
      <c r="H202" s="250"/>
      <c r="I202" s="250"/>
      <c r="J202" s="266"/>
      <c r="K202" s="266"/>
    </row>
    <row r="203" spans="1:11" s="205" customFormat="1" ht="12" customHeight="1">
      <c r="A203" s="241"/>
      <c r="B203" s="253" t="s">
        <v>49</v>
      </c>
      <c r="C203" s="253"/>
      <c r="D203" s="254"/>
      <c r="E203" s="239"/>
      <c r="F203" s="247">
        <f>SUM(F200:F202)+F199-F200</f>
        <v>0</v>
      </c>
      <c r="G203" s="250"/>
      <c r="H203" s="250"/>
      <c r="I203" s="250"/>
      <c r="J203" s="266"/>
      <c r="K203" s="266"/>
    </row>
    <row r="204" spans="1:11" s="205" customFormat="1" ht="9.75">
      <c r="A204" s="241"/>
      <c r="B204" s="244"/>
      <c r="C204" s="244"/>
      <c r="D204" s="267"/>
      <c r="E204" s="246"/>
      <c r="F204" s="282"/>
      <c r="G204" s="250"/>
      <c r="H204" s="250"/>
      <c r="I204" s="250"/>
      <c r="J204" s="266"/>
      <c r="K204" s="266"/>
    </row>
    <row r="205" spans="1:11" s="205" customFormat="1" ht="9.75">
      <c r="A205" s="299"/>
      <c r="B205" s="299"/>
      <c r="C205" s="299"/>
      <c r="D205" s="300"/>
      <c r="E205" s="299"/>
      <c r="F205" s="299"/>
      <c r="G205" s="299"/>
      <c r="H205" s="299"/>
      <c r="I205" s="299"/>
      <c r="J205" s="299"/>
      <c r="K205" s="299"/>
    </row>
    <row r="206" spans="1:11" s="205" customFormat="1" ht="9.75">
      <c r="A206" s="301" t="s">
        <v>135</v>
      </c>
      <c r="B206" s="301"/>
      <c r="C206" s="301"/>
      <c r="D206" s="302"/>
      <c r="E206" s="303"/>
      <c r="F206" s="304">
        <f>F203+F160</f>
        <v>0</v>
      </c>
      <c r="G206" s="303"/>
      <c r="H206" s="303"/>
      <c r="I206" s="303"/>
      <c r="J206" s="303"/>
      <c r="K206" s="303"/>
    </row>
    <row r="207" s="205" customFormat="1" ht="9.75">
      <c r="D207" s="305"/>
    </row>
    <row r="208" spans="1:11" s="205" customFormat="1" ht="9.75">
      <c r="A208" s="269" t="s">
        <v>136</v>
      </c>
      <c r="B208" s="270"/>
      <c r="C208" s="270"/>
      <c r="D208" s="270"/>
      <c r="E208" s="270"/>
      <c r="F208" s="270"/>
      <c r="G208" s="270"/>
      <c r="H208" s="270"/>
      <c r="I208" s="270"/>
      <c r="J208" s="270"/>
      <c r="K208" s="285"/>
    </row>
    <row r="209" spans="1:11" s="205" customFormat="1" ht="9.75">
      <c r="A209" s="218">
        <f>A171+1</f>
        <v>39</v>
      </c>
      <c r="B209" s="222"/>
      <c r="C209" s="306"/>
      <c r="D209" s="224"/>
      <c r="E209" s="225"/>
      <c r="F209" s="225"/>
      <c r="G209" s="276" t="str">
        <f>IF(E209&lt;=0,"---",D209*E209)</f>
        <v>---</v>
      </c>
      <c r="H209" s="276" t="str">
        <f>IF(E210&lt;=0,"---",D209*E210)</f>
        <v>---</v>
      </c>
      <c r="I209" s="319" t="str">
        <f>IF(F209&lt;=0,"---",D209*F209)</f>
        <v>---</v>
      </c>
      <c r="J209" s="296"/>
      <c r="K209" s="297">
        <f>J209*D209</f>
        <v>0</v>
      </c>
    </row>
    <row r="210" spans="1:11" s="205" customFormat="1" ht="34.5" customHeight="1">
      <c r="A210" s="218"/>
      <c r="B210" s="227"/>
      <c r="C210" s="307"/>
      <c r="D210" s="229"/>
      <c r="E210" s="225"/>
      <c r="F210" s="225"/>
      <c r="G210" s="277"/>
      <c r="H210" s="277"/>
      <c r="I210" s="319" t="str">
        <f>IF(F210&lt;=0,"---",D209*F210)</f>
        <v>---</v>
      </c>
      <c r="J210" s="296"/>
      <c r="K210" s="297"/>
    </row>
    <row r="211" spans="1:11" s="205" customFormat="1" ht="9.75">
      <c r="A211" s="218">
        <f>A209+1</f>
        <v>40</v>
      </c>
      <c r="B211" s="222"/>
      <c r="C211" s="306"/>
      <c r="D211" s="224"/>
      <c r="E211" s="225"/>
      <c r="F211" s="225"/>
      <c r="G211" s="276" t="str">
        <f>IF(E211&lt;=0,"---",D211*E211)</f>
        <v>---</v>
      </c>
      <c r="H211" s="276" t="str">
        <f>IF(E212&lt;=0,"---",D211*E212)</f>
        <v>---</v>
      </c>
      <c r="I211" s="319" t="str">
        <f>IF(F211&lt;=0,"---",D211*F211)</f>
        <v>---</v>
      </c>
      <c r="J211" s="296"/>
      <c r="K211" s="297">
        <f>J211*D211</f>
        <v>0</v>
      </c>
    </row>
    <row r="212" spans="1:11" s="205" customFormat="1" ht="9.75">
      <c r="A212" s="218"/>
      <c r="B212" s="227"/>
      <c r="C212" s="307"/>
      <c r="D212" s="229"/>
      <c r="E212" s="225"/>
      <c r="F212" s="225"/>
      <c r="G212" s="277"/>
      <c r="H212" s="277"/>
      <c r="I212" s="319" t="str">
        <f>IF(F212&lt;=0,"---",D211*F212)</f>
        <v>---</v>
      </c>
      <c r="J212" s="296"/>
      <c r="K212" s="297"/>
    </row>
    <row r="213" spans="1:11" s="205" customFormat="1" ht="9.75">
      <c r="A213" s="218">
        <f>A211+1</f>
        <v>41</v>
      </c>
      <c r="B213" s="222"/>
      <c r="C213" s="306"/>
      <c r="D213" s="224"/>
      <c r="E213" s="225"/>
      <c r="F213" s="225"/>
      <c r="G213" s="276" t="str">
        <f>IF(E213&lt;=0,"---",D213*E213)</f>
        <v>---</v>
      </c>
      <c r="H213" s="276" t="str">
        <f>IF(E214&lt;=0,"---",D213*E214)</f>
        <v>---</v>
      </c>
      <c r="I213" s="319" t="str">
        <f>IF(F213&lt;=0,"---",D213*F213)</f>
        <v>---</v>
      </c>
      <c r="J213" s="296"/>
      <c r="K213" s="297">
        <f>J213*D213</f>
        <v>0</v>
      </c>
    </row>
    <row r="214" spans="1:11" s="205" customFormat="1" ht="9.75">
      <c r="A214" s="218"/>
      <c r="B214" s="227"/>
      <c r="C214" s="307"/>
      <c r="D214" s="229"/>
      <c r="E214" s="225"/>
      <c r="F214" s="225"/>
      <c r="G214" s="277"/>
      <c r="H214" s="277"/>
      <c r="I214" s="319" t="str">
        <f>IF(F214&lt;=0,"---",D213*F214)</f>
        <v>---</v>
      </c>
      <c r="J214" s="296"/>
      <c r="K214" s="297">
        <f>J214*D213</f>
        <v>0</v>
      </c>
    </row>
    <row r="215" spans="1:11" s="205" customFormat="1" ht="12.75" customHeight="1">
      <c r="A215" s="233" t="s">
        <v>137</v>
      </c>
      <c r="B215" s="233"/>
      <c r="C215" s="233"/>
      <c r="D215" s="234"/>
      <c r="E215" s="235"/>
      <c r="F215" s="235"/>
      <c r="G215" s="236">
        <f>SUM(G209:G214)</f>
        <v>0</v>
      </c>
      <c r="H215" s="236">
        <f>SUM(H209:H214)</f>
        <v>0</v>
      </c>
      <c r="I215" s="288"/>
      <c r="J215" s="288"/>
      <c r="K215" s="298">
        <f>K209+K211+K213</f>
        <v>0</v>
      </c>
    </row>
    <row r="216" spans="1:11" s="205" customFormat="1" ht="9.75">
      <c r="A216" s="241"/>
      <c r="B216" s="242" t="s">
        <v>92</v>
      </c>
      <c r="C216" s="242"/>
      <c r="D216" s="245">
        <v>0.65</v>
      </c>
      <c r="E216" s="246"/>
      <c r="F216" s="293">
        <f>G215*D216</f>
        <v>0</v>
      </c>
      <c r="G216" s="240"/>
      <c r="H216" s="240"/>
      <c r="I216" s="240"/>
      <c r="J216" s="240"/>
      <c r="K216" s="240"/>
    </row>
    <row r="217" spans="2:6" s="205" customFormat="1" ht="9.75">
      <c r="B217" s="244" t="s">
        <v>138</v>
      </c>
      <c r="C217" s="244"/>
      <c r="D217" s="245"/>
      <c r="E217" s="246"/>
      <c r="F217" s="293">
        <f>F216</f>
        <v>0</v>
      </c>
    </row>
    <row r="218" spans="2:6" s="205" customFormat="1" ht="9.75">
      <c r="B218" s="242" t="s">
        <v>133</v>
      </c>
      <c r="C218" s="242"/>
      <c r="D218" s="245"/>
      <c r="E218" s="246"/>
      <c r="F218" s="294"/>
    </row>
    <row r="219" spans="2:3" s="205" customFormat="1" ht="9.75">
      <c r="B219" s="242" t="s">
        <v>94</v>
      </c>
      <c r="C219" s="242"/>
    </row>
    <row r="220" spans="2:6" s="205" customFormat="1" ht="9.75">
      <c r="B220" s="244" t="s">
        <v>139</v>
      </c>
      <c r="C220" s="244"/>
      <c r="D220" s="245">
        <v>0.4</v>
      </c>
      <c r="E220" s="246"/>
      <c r="F220" s="293">
        <f>G215*D220</f>
        <v>0</v>
      </c>
    </row>
    <row r="221" spans="2:6" s="205" customFormat="1" ht="9.75">
      <c r="B221" s="242" t="s">
        <v>128</v>
      </c>
      <c r="C221" s="242"/>
      <c r="D221" s="305"/>
      <c r="F221" s="308">
        <f>F220</f>
        <v>0</v>
      </c>
    </row>
    <row r="222" spans="2:6" s="205" customFormat="1" ht="9.75">
      <c r="B222" s="244" t="s">
        <v>96</v>
      </c>
      <c r="C222" s="244"/>
      <c r="D222" s="245"/>
      <c r="E222" s="246"/>
      <c r="F222" s="247">
        <f>G215</f>
        <v>0</v>
      </c>
    </row>
    <row r="223" spans="2:6" s="205" customFormat="1" ht="9.75">
      <c r="B223" s="244" t="s">
        <v>99</v>
      </c>
      <c r="C223" s="244"/>
      <c r="D223" s="245"/>
      <c r="E223" s="246"/>
      <c r="F223" s="247">
        <f>H215</f>
        <v>0</v>
      </c>
    </row>
    <row r="224" spans="2:6" s="205" customFormat="1" ht="9.75">
      <c r="B224" s="244" t="s">
        <v>102</v>
      </c>
      <c r="C224" s="244"/>
      <c r="D224" s="248"/>
      <c r="E224" s="239"/>
      <c r="F224" s="247">
        <f>F217</f>
        <v>0</v>
      </c>
    </row>
    <row r="225" spans="2:6" s="205" customFormat="1" ht="9.75">
      <c r="B225" s="244" t="s">
        <v>103</v>
      </c>
      <c r="C225" s="244"/>
      <c r="D225" s="245"/>
      <c r="E225" s="246"/>
      <c r="F225" s="247">
        <f>F221</f>
        <v>0</v>
      </c>
    </row>
    <row r="226" spans="2:6" s="205" customFormat="1" ht="9.75">
      <c r="B226" s="244" t="s">
        <v>104</v>
      </c>
      <c r="C226" s="244"/>
      <c r="D226" s="245"/>
      <c r="E226" s="246"/>
      <c r="F226" s="247">
        <f>F225+F224+F223</f>
        <v>0</v>
      </c>
    </row>
    <row r="227" spans="2:6" s="205" customFormat="1" ht="9.75">
      <c r="B227" s="244" t="s">
        <v>105</v>
      </c>
      <c r="C227" s="244"/>
      <c r="D227" s="245"/>
      <c r="E227" s="246"/>
      <c r="F227" s="282"/>
    </row>
    <row r="228" spans="2:6" s="205" customFormat="1" ht="9.75">
      <c r="B228" s="244" t="s">
        <v>106</v>
      </c>
      <c r="C228" s="244"/>
      <c r="D228" s="252">
        <v>4.85</v>
      </c>
      <c r="E228" s="246"/>
      <c r="F228" s="247">
        <f>F223*D228</f>
        <v>0</v>
      </c>
    </row>
    <row r="229" spans="2:6" s="205" customFormat="1" ht="9.75">
      <c r="B229" s="253" t="s">
        <v>49</v>
      </c>
      <c r="C229" s="253"/>
      <c r="D229" s="254"/>
      <c r="E229" s="239"/>
      <c r="F229" s="247">
        <f>F228+F224+F225+F226+F222+F223</f>
        <v>0</v>
      </c>
    </row>
    <row r="230" s="205" customFormat="1" ht="9.75">
      <c r="D230" s="305"/>
    </row>
    <row r="231" spans="1:11" s="205" customFormat="1" ht="9.75">
      <c r="A231" s="301" t="s">
        <v>140</v>
      </c>
      <c r="B231" s="301"/>
      <c r="C231" s="301"/>
      <c r="D231" s="302"/>
      <c r="E231" s="303"/>
      <c r="F231" s="309">
        <f>F229+F206+F88+F66</f>
        <v>53966.554319999996</v>
      </c>
      <c r="G231" s="303"/>
      <c r="H231" s="303"/>
      <c r="I231" s="303"/>
      <c r="J231" s="303"/>
      <c r="K231" s="303"/>
    </row>
    <row r="232" spans="2:6" s="205" customFormat="1" ht="9.75">
      <c r="B232" s="205" t="s">
        <v>104</v>
      </c>
      <c r="D232" s="305"/>
      <c r="F232" s="310">
        <f>F226+F85+F56</f>
        <v>15815.39904</v>
      </c>
    </row>
    <row r="233" spans="2:6" s="205" customFormat="1" ht="9.75">
      <c r="B233" s="205" t="s">
        <v>141</v>
      </c>
      <c r="D233" s="311">
        <v>0.015</v>
      </c>
      <c r="F233" s="312">
        <f>F231*D233</f>
        <v>809.4983147999999</v>
      </c>
    </row>
    <row r="234" spans="2:6" s="205" customFormat="1" ht="9.75">
      <c r="B234" s="313" t="s">
        <v>142</v>
      </c>
      <c r="C234" s="313"/>
      <c r="D234" s="314"/>
      <c r="E234" s="313"/>
      <c r="F234" s="315">
        <f>F233+F231</f>
        <v>54776.0526348</v>
      </c>
    </row>
    <row r="235" spans="2:6" s="205" customFormat="1" ht="9.75">
      <c r="B235" s="313" t="s">
        <v>143</v>
      </c>
      <c r="C235" s="313"/>
      <c r="D235" s="316">
        <v>0.18</v>
      </c>
      <c r="E235" s="313"/>
      <c r="F235" s="315">
        <f>F234*D235</f>
        <v>9859.689474264</v>
      </c>
    </row>
    <row r="236" spans="2:6" s="205" customFormat="1" ht="9.75">
      <c r="B236" s="313" t="s">
        <v>144</v>
      </c>
      <c r="C236" s="313"/>
      <c r="D236" s="317"/>
      <c r="E236" s="313"/>
      <c r="F236" s="315">
        <f>F235+F234</f>
        <v>64635.742109064</v>
      </c>
    </row>
    <row r="237" spans="4:6" s="205" customFormat="1" ht="9.75">
      <c r="D237" s="305"/>
      <c r="F237" s="318"/>
    </row>
    <row r="238" spans="4:6" s="205" customFormat="1" ht="9.75">
      <c r="D238" s="305"/>
      <c r="F238" s="318"/>
    </row>
    <row r="239" spans="2:7" s="205" customFormat="1" ht="9.75">
      <c r="B239" s="205" t="s">
        <v>145</v>
      </c>
      <c r="C239" s="205" t="s">
        <v>146</v>
      </c>
      <c r="D239" s="305"/>
      <c r="F239" s="318" t="s">
        <v>147</v>
      </c>
      <c r="G239" s="205" t="s">
        <v>148</v>
      </c>
    </row>
    <row r="240" spans="4:6" s="205" customFormat="1" ht="9.75">
      <c r="D240" s="305"/>
      <c r="F240" s="318"/>
    </row>
    <row r="241" spans="4:6" s="205" customFormat="1" ht="9.75">
      <c r="D241" s="305"/>
      <c r="F241" s="318"/>
    </row>
    <row r="242" spans="4:6" s="205" customFormat="1" ht="9.75">
      <c r="D242" s="305"/>
      <c r="F242" s="318"/>
    </row>
    <row r="243" spans="4:6" s="205" customFormat="1" ht="9.75">
      <c r="D243" s="305"/>
      <c r="F243" s="318"/>
    </row>
    <row r="244" s="205" customFormat="1" ht="9.75">
      <c r="D244" s="305"/>
    </row>
    <row r="245" s="205" customFormat="1" ht="9.75">
      <c r="D245" s="305"/>
    </row>
    <row r="246" s="205" customFormat="1" ht="9.75">
      <c r="D246" s="305"/>
    </row>
    <row r="247" s="205" customFormat="1" ht="9.75">
      <c r="D247" s="305"/>
    </row>
    <row r="248" s="205" customFormat="1" ht="9.75">
      <c r="D248" s="305"/>
    </row>
    <row r="249" s="205" customFormat="1" ht="9.75">
      <c r="D249" s="305"/>
    </row>
    <row r="250" s="205" customFormat="1" ht="9.75">
      <c r="D250" s="305"/>
    </row>
    <row r="251" s="205" customFormat="1" ht="9.75">
      <c r="D251" s="305"/>
    </row>
    <row r="252" s="205" customFormat="1" ht="9.75">
      <c r="D252" s="305"/>
    </row>
    <row r="253" s="205" customFormat="1" ht="9.75">
      <c r="D253" s="305"/>
    </row>
    <row r="254" s="205" customFormat="1" ht="9.75">
      <c r="D254" s="305"/>
    </row>
    <row r="255" s="205" customFormat="1" ht="9.75">
      <c r="D255" s="305"/>
    </row>
    <row r="256" s="205" customFormat="1" ht="9.75">
      <c r="D256" s="305"/>
    </row>
    <row r="257" s="205" customFormat="1" ht="9.75">
      <c r="D257" s="305"/>
    </row>
    <row r="258" s="205" customFormat="1" ht="9.75">
      <c r="D258" s="305"/>
    </row>
    <row r="259" s="205" customFormat="1" ht="9.75">
      <c r="D259" s="305"/>
    </row>
    <row r="260" s="205" customFormat="1" ht="9.75">
      <c r="D260" s="305"/>
    </row>
    <row r="261" s="205" customFormat="1" ht="9.75">
      <c r="D261" s="305"/>
    </row>
    <row r="262" s="205" customFormat="1" ht="9.75">
      <c r="D262" s="305"/>
    </row>
    <row r="263" s="205" customFormat="1" ht="9.75">
      <c r="D263" s="305"/>
    </row>
    <row r="264" s="205" customFormat="1" ht="9.75">
      <c r="D264" s="305"/>
    </row>
    <row r="265" s="205" customFormat="1" ht="9.75">
      <c r="D265" s="305"/>
    </row>
    <row r="266" s="205" customFormat="1" ht="9.75">
      <c r="D266" s="305"/>
    </row>
    <row r="267" s="205" customFormat="1" ht="9.75">
      <c r="D267" s="305"/>
    </row>
    <row r="268" s="205" customFormat="1" ht="9.75">
      <c r="D268" s="305"/>
    </row>
    <row r="269" s="205" customFormat="1" ht="9.75">
      <c r="D269" s="305"/>
    </row>
    <row r="270" s="205" customFormat="1" ht="9.75">
      <c r="D270" s="305"/>
    </row>
    <row r="271" s="205" customFormat="1" ht="9.75">
      <c r="D271" s="305"/>
    </row>
    <row r="272" s="205" customFormat="1" ht="9.75">
      <c r="D272" s="305"/>
    </row>
    <row r="273" s="205" customFormat="1" ht="9.75">
      <c r="D273" s="305"/>
    </row>
    <row r="274" s="205" customFormat="1" ht="9.75">
      <c r="D274" s="305"/>
    </row>
    <row r="275" s="205" customFormat="1" ht="9.75">
      <c r="D275" s="305"/>
    </row>
    <row r="276" s="205" customFormat="1" ht="9.75">
      <c r="D276" s="305"/>
    </row>
    <row r="277" s="205" customFormat="1" ht="9.75">
      <c r="D277" s="305"/>
    </row>
    <row r="278" s="205" customFormat="1" ht="9.75">
      <c r="D278" s="305"/>
    </row>
    <row r="279" s="205" customFormat="1" ht="9.75">
      <c r="D279" s="305"/>
    </row>
    <row r="280" s="205" customFormat="1" ht="9.75">
      <c r="D280" s="305"/>
    </row>
    <row r="281" s="205" customFormat="1" ht="9.75">
      <c r="D281" s="305"/>
    </row>
    <row r="282" s="205" customFormat="1" ht="9.75">
      <c r="D282" s="305"/>
    </row>
    <row r="283" s="205" customFormat="1" ht="9.75">
      <c r="D283" s="305"/>
    </row>
    <row r="284" s="205" customFormat="1" ht="9.75">
      <c r="D284" s="305"/>
    </row>
    <row r="285" s="205" customFormat="1" ht="9.75">
      <c r="D285" s="305"/>
    </row>
    <row r="286" s="205" customFormat="1" ht="9.75">
      <c r="D286" s="305"/>
    </row>
    <row r="287" s="205" customFormat="1" ht="9.75">
      <c r="D287" s="305"/>
    </row>
    <row r="288" s="205" customFormat="1" ht="9.75">
      <c r="D288" s="305"/>
    </row>
    <row r="289" s="205" customFormat="1" ht="9.75">
      <c r="D289" s="305"/>
    </row>
    <row r="290" s="205" customFormat="1" ht="9.75">
      <c r="D290" s="305"/>
    </row>
    <row r="291" s="205" customFormat="1" ht="9.75">
      <c r="D291" s="305"/>
    </row>
    <row r="292" s="205" customFormat="1" ht="9.75">
      <c r="D292" s="305"/>
    </row>
    <row r="293" s="205" customFormat="1" ht="9.75">
      <c r="D293" s="305"/>
    </row>
    <row r="294" s="205" customFormat="1" ht="9.75">
      <c r="D294" s="305"/>
    </row>
    <row r="295" s="205" customFormat="1" ht="9.75">
      <c r="D295" s="305"/>
    </row>
    <row r="296" s="205" customFormat="1" ht="9.75">
      <c r="D296" s="305"/>
    </row>
    <row r="297" s="205" customFormat="1" ht="9.75">
      <c r="D297" s="305"/>
    </row>
    <row r="298" s="205" customFormat="1" ht="9.75">
      <c r="D298" s="305"/>
    </row>
    <row r="299" s="205" customFormat="1" ht="9.75">
      <c r="D299" s="305"/>
    </row>
    <row r="300" s="205" customFormat="1" ht="9.75">
      <c r="D300" s="305"/>
    </row>
    <row r="301" s="205" customFormat="1" ht="9.75">
      <c r="D301" s="305"/>
    </row>
    <row r="302" s="205" customFormat="1" ht="9.75">
      <c r="D302" s="305"/>
    </row>
    <row r="303" s="205" customFormat="1" ht="9.75">
      <c r="D303" s="305"/>
    </row>
    <row r="304" s="205" customFormat="1" ht="9.75">
      <c r="D304" s="305"/>
    </row>
    <row r="305" s="205" customFormat="1" ht="9.75">
      <c r="D305" s="305"/>
    </row>
    <row r="306" s="205" customFormat="1" ht="9.75">
      <c r="D306" s="305"/>
    </row>
    <row r="307" s="205" customFormat="1" ht="9.75">
      <c r="D307" s="305"/>
    </row>
    <row r="308" s="205" customFormat="1" ht="9.75">
      <c r="D308" s="305"/>
    </row>
    <row r="309" s="205" customFormat="1" ht="9.75">
      <c r="D309" s="305"/>
    </row>
    <row r="310" s="205" customFormat="1" ht="9.75">
      <c r="D310" s="305"/>
    </row>
    <row r="311" s="205" customFormat="1" ht="9.75">
      <c r="D311" s="305"/>
    </row>
    <row r="312" s="205" customFormat="1" ht="9.75">
      <c r="D312" s="305"/>
    </row>
    <row r="313" s="205" customFormat="1" ht="9.75">
      <c r="D313" s="305"/>
    </row>
    <row r="314" s="205" customFormat="1" ht="9.75">
      <c r="D314" s="305"/>
    </row>
    <row r="315" s="205" customFormat="1" ht="9.75">
      <c r="D315" s="305"/>
    </row>
    <row r="316" s="205" customFormat="1" ht="9.75">
      <c r="D316" s="305"/>
    </row>
    <row r="317" s="205" customFormat="1" ht="9.75">
      <c r="D317" s="305"/>
    </row>
    <row r="318" s="205" customFormat="1" ht="9.75">
      <c r="D318" s="305"/>
    </row>
    <row r="319" s="205" customFormat="1" ht="9.75">
      <c r="D319" s="305"/>
    </row>
    <row r="320" s="205" customFormat="1" ht="9.75">
      <c r="D320" s="305"/>
    </row>
    <row r="321" s="205" customFormat="1" ht="9.75">
      <c r="D321" s="305"/>
    </row>
    <row r="322" s="205" customFormat="1" ht="9.75">
      <c r="D322" s="305"/>
    </row>
    <row r="323" s="205" customFormat="1" ht="9.75">
      <c r="D323" s="305"/>
    </row>
    <row r="324" s="205" customFormat="1" ht="9.75">
      <c r="D324" s="305"/>
    </row>
    <row r="325" s="205" customFormat="1" ht="9.75">
      <c r="D325" s="305"/>
    </row>
    <row r="326" s="205" customFormat="1" ht="9.75">
      <c r="D326" s="305"/>
    </row>
    <row r="327" s="205" customFormat="1" ht="9.75">
      <c r="D327" s="305"/>
    </row>
    <row r="328" s="205" customFormat="1" ht="9.75">
      <c r="D328" s="305"/>
    </row>
    <row r="329" s="205" customFormat="1" ht="9.75">
      <c r="D329" s="305"/>
    </row>
    <row r="330" s="205" customFormat="1" ht="9.75">
      <c r="D330" s="305"/>
    </row>
    <row r="331" s="205" customFormat="1" ht="9.75">
      <c r="D331" s="305"/>
    </row>
    <row r="332" s="205" customFormat="1" ht="9.75">
      <c r="D332" s="305"/>
    </row>
    <row r="333" s="205" customFormat="1" ht="9.75">
      <c r="D333" s="305"/>
    </row>
    <row r="334" s="205" customFormat="1" ht="9.75">
      <c r="D334" s="305"/>
    </row>
    <row r="335" s="205" customFormat="1" ht="9.75">
      <c r="D335" s="305"/>
    </row>
    <row r="336" s="205" customFormat="1" ht="9.75">
      <c r="D336" s="305"/>
    </row>
    <row r="337" s="205" customFormat="1" ht="9.75">
      <c r="D337" s="305"/>
    </row>
    <row r="338" s="205" customFormat="1" ht="9.75">
      <c r="D338" s="305"/>
    </row>
    <row r="339" s="205" customFormat="1" ht="9.75">
      <c r="D339" s="305"/>
    </row>
    <row r="340" s="205" customFormat="1" ht="9.75">
      <c r="D340" s="305"/>
    </row>
    <row r="341" s="205" customFormat="1" ht="9.75">
      <c r="D341" s="305"/>
    </row>
    <row r="342" s="205" customFormat="1" ht="9.75">
      <c r="D342" s="305"/>
    </row>
    <row r="343" s="205" customFormat="1" ht="9.75">
      <c r="D343" s="305"/>
    </row>
    <row r="344" s="205" customFormat="1" ht="9.75">
      <c r="D344" s="305"/>
    </row>
    <row r="345" s="205" customFormat="1" ht="9.75">
      <c r="D345" s="305"/>
    </row>
    <row r="346" s="205" customFormat="1" ht="9.75">
      <c r="D346" s="305"/>
    </row>
    <row r="347" s="205" customFormat="1" ht="9.75">
      <c r="D347" s="305"/>
    </row>
    <row r="348" s="205" customFormat="1" ht="9.75">
      <c r="D348" s="305"/>
    </row>
    <row r="349" s="205" customFormat="1" ht="9.75">
      <c r="D349" s="305"/>
    </row>
    <row r="350" s="205" customFormat="1" ht="9.75">
      <c r="D350" s="305"/>
    </row>
    <row r="351" s="205" customFormat="1" ht="9.75">
      <c r="D351" s="305"/>
    </row>
    <row r="352" s="205" customFormat="1" ht="9.75">
      <c r="D352" s="305"/>
    </row>
    <row r="353" s="205" customFormat="1" ht="9.75">
      <c r="D353" s="305"/>
    </row>
    <row r="354" s="205" customFormat="1" ht="9.75">
      <c r="D354" s="305"/>
    </row>
    <row r="355" s="205" customFormat="1" ht="9.75">
      <c r="D355" s="305"/>
    </row>
    <row r="356" s="205" customFormat="1" ht="9.75">
      <c r="D356" s="305"/>
    </row>
    <row r="357" s="205" customFormat="1" ht="9.75">
      <c r="D357" s="305"/>
    </row>
    <row r="358" s="205" customFormat="1" ht="9.75">
      <c r="D358" s="305"/>
    </row>
    <row r="359" s="205" customFormat="1" ht="9.75">
      <c r="D359" s="305"/>
    </row>
    <row r="360" s="205" customFormat="1" ht="9.75">
      <c r="D360" s="305"/>
    </row>
    <row r="361" s="205" customFormat="1" ht="9.75">
      <c r="D361" s="305"/>
    </row>
    <row r="362" s="205" customFormat="1" ht="9.75">
      <c r="D362" s="305"/>
    </row>
    <row r="363" s="205" customFormat="1" ht="9.75">
      <c r="D363" s="305"/>
    </row>
    <row r="364" s="205" customFormat="1" ht="9.75">
      <c r="D364" s="305"/>
    </row>
    <row r="365" s="205" customFormat="1" ht="9.75">
      <c r="D365" s="305"/>
    </row>
    <row r="366" s="205" customFormat="1" ht="9.75">
      <c r="D366" s="305"/>
    </row>
    <row r="367" s="205" customFormat="1" ht="9.75">
      <c r="D367" s="305"/>
    </row>
    <row r="368" s="205" customFormat="1" ht="9.75">
      <c r="D368" s="305"/>
    </row>
    <row r="369" s="205" customFormat="1" ht="9.75">
      <c r="D369" s="305"/>
    </row>
    <row r="370" s="205" customFormat="1" ht="9.75">
      <c r="D370" s="305"/>
    </row>
    <row r="371" s="205" customFormat="1" ht="9.75">
      <c r="D371" s="305"/>
    </row>
    <row r="372" s="205" customFormat="1" ht="9.75">
      <c r="D372" s="305"/>
    </row>
    <row r="373" s="205" customFormat="1" ht="9.75">
      <c r="D373" s="305"/>
    </row>
    <row r="374" s="205" customFormat="1" ht="9.75">
      <c r="D374" s="305"/>
    </row>
    <row r="375" s="205" customFormat="1" ht="9.75">
      <c r="D375" s="305"/>
    </row>
    <row r="376" s="205" customFormat="1" ht="9.75">
      <c r="D376" s="305"/>
    </row>
    <row r="377" s="205" customFormat="1" ht="9.75">
      <c r="D377" s="305"/>
    </row>
    <row r="378" s="205" customFormat="1" ht="9.75">
      <c r="D378" s="305"/>
    </row>
    <row r="379" s="205" customFormat="1" ht="9.75">
      <c r="D379" s="305"/>
    </row>
    <row r="380" s="205" customFormat="1" ht="9.75">
      <c r="D380" s="305"/>
    </row>
    <row r="381" s="205" customFormat="1" ht="9.75">
      <c r="D381" s="305"/>
    </row>
    <row r="382" s="205" customFormat="1" ht="9.75">
      <c r="D382" s="305"/>
    </row>
    <row r="383" s="205" customFormat="1" ht="9.75">
      <c r="D383" s="305"/>
    </row>
    <row r="384" s="205" customFormat="1" ht="9.75">
      <c r="D384" s="305"/>
    </row>
    <row r="385" s="205" customFormat="1" ht="9.75">
      <c r="D385" s="305"/>
    </row>
    <row r="386" s="205" customFormat="1" ht="9.75">
      <c r="D386" s="305"/>
    </row>
    <row r="387" s="205" customFormat="1" ht="9.75">
      <c r="D387" s="305"/>
    </row>
    <row r="388" s="205" customFormat="1" ht="9.75">
      <c r="D388" s="305"/>
    </row>
    <row r="389" s="205" customFormat="1" ht="9.75">
      <c r="D389" s="305"/>
    </row>
    <row r="390" s="205" customFormat="1" ht="9.75">
      <c r="D390" s="305"/>
    </row>
    <row r="391" s="205" customFormat="1" ht="9.75">
      <c r="D391" s="305"/>
    </row>
    <row r="392" s="205" customFormat="1" ht="9.75">
      <c r="D392" s="305"/>
    </row>
    <row r="393" s="205" customFormat="1" ht="9.75">
      <c r="D393" s="305"/>
    </row>
    <row r="394" s="205" customFormat="1" ht="9.75">
      <c r="D394" s="305"/>
    </row>
    <row r="395" s="205" customFormat="1" ht="9.75">
      <c r="D395" s="305"/>
    </row>
    <row r="396" s="205" customFormat="1" ht="9.75">
      <c r="D396" s="305"/>
    </row>
    <row r="397" s="205" customFormat="1" ht="9.75">
      <c r="D397" s="305"/>
    </row>
    <row r="398" s="205" customFormat="1" ht="9.75">
      <c r="D398" s="305"/>
    </row>
    <row r="399" s="205" customFormat="1" ht="9.75">
      <c r="D399" s="305"/>
    </row>
    <row r="400" s="205" customFormat="1" ht="9.75">
      <c r="D400" s="305"/>
    </row>
    <row r="401" s="205" customFormat="1" ht="9.75">
      <c r="D401" s="305"/>
    </row>
    <row r="402" s="205" customFormat="1" ht="9.75">
      <c r="D402" s="305"/>
    </row>
    <row r="403" s="205" customFormat="1" ht="9.75">
      <c r="D403" s="305"/>
    </row>
    <row r="404" s="205" customFormat="1" ht="9.75">
      <c r="D404" s="305"/>
    </row>
    <row r="405" s="205" customFormat="1" ht="9.75">
      <c r="D405" s="305"/>
    </row>
    <row r="406" s="205" customFormat="1" ht="9.75">
      <c r="D406" s="305"/>
    </row>
    <row r="407" s="205" customFormat="1" ht="9.75">
      <c r="D407" s="305"/>
    </row>
    <row r="408" s="205" customFormat="1" ht="9.75">
      <c r="D408" s="305"/>
    </row>
    <row r="409" s="205" customFormat="1" ht="9.75">
      <c r="D409" s="305"/>
    </row>
    <row r="410" s="205" customFormat="1" ht="9.75">
      <c r="D410" s="305"/>
    </row>
    <row r="411" s="205" customFormat="1" ht="9.75">
      <c r="D411" s="305"/>
    </row>
    <row r="412" s="205" customFormat="1" ht="9.75">
      <c r="D412" s="305"/>
    </row>
    <row r="413" s="205" customFormat="1" ht="9.75">
      <c r="D413" s="305"/>
    </row>
    <row r="414" s="205" customFormat="1" ht="9.75">
      <c r="D414" s="305"/>
    </row>
    <row r="415" s="205" customFormat="1" ht="9.75">
      <c r="D415" s="305"/>
    </row>
    <row r="416" s="205" customFormat="1" ht="9.75">
      <c r="D416" s="305"/>
    </row>
    <row r="417" s="205" customFormat="1" ht="9.75">
      <c r="D417" s="305"/>
    </row>
    <row r="418" s="205" customFormat="1" ht="9.75">
      <c r="D418" s="305"/>
    </row>
    <row r="419" s="205" customFormat="1" ht="9.75">
      <c r="D419" s="305"/>
    </row>
    <row r="420" s="205" customFormat="1" ht="9.75">
      <c r="D420" s="305"/>
    </row>
    <row r="421" s="205" customFormat="1" ht="9.75">
      <c r="D421" s="305"/>
    </row>
    <row r="422" s="205" customFormat="1" ht="9.75">
      <c r="D422" s="305"/>
    </row>
    <row r="423" s="205" customFormat="1" ht="9.75">
      <c r="D423" s="305"/>
    </row>
    <row r="424" s="205" customFormat="1" ht="9.75">
      <c r="D424" s="305"/>
    </row>
    <row r="425" s="205" customFormat="1" ht="9.75">
      <c r="D425" s="305"/>
    </row>
    <row r="426" s="205" customFormat="1" ht="9.75">
      <c r="D426" s="305"/>
    </row>
    <row r="427" s="205" customFormat="1" ht="9.75">
      <c r="D427" s="305"/>
    </row>
    <row r="428" s="205" customFormat="1" ht="9.75">
      <c r="D428" s="305"/>
    </row>
    <row r="429" s="205" customFormat="1" ht="9.75">
      <c r="D429" s="305"/>
    </row>
    <row r="430" s="205" customFormat="1" ht="9.75">
      <c r="D430" s="305"/>
    </row>
    <row r="431" s="205" customFormat="1" ht="9.75">
      <c r="D431" s="305"/>
    </row>
    <row r="432" s="205" customFormat="1" ht="9.75">
      <c r="D432" s="305"/>
    </row>
    <row r="433" s="205" customFormat="1" ht="9.75">
      <c r="D433" s="305"/>
    </row>
    <row r="434" s="205" customFormat="1" ht="9.75">
      <c r="D434" s="305"/>
    </row>
    <row r="435" s="205" customFormat="1" ht="9.75">
      <c r="D435" s="305"/>
    </row>
    <row r="436" s="205" customFormat="1" ht="9.75">
      <c r="D436" s="305"/>
    </row>
    <row r="437" s="205" customFormat="1" ht="9.75">
      <c r="D437" s="305"/>
    </row>
    <row r="438" s="205" customFormat="1" ht="9.75">
      <c r="D438" s="305"/>
    </row>
    <row r="439" s="205" customFormat="1" ht="9.75">
      <c r="D439" s="305"/>
    </row>
    <row r="440" s="205" customFormat="1" ht="9.75">
      <c r="D440" s="305"/>
    </row>
    <row r="441" s="205" customFormat="1" ht="9.75">
      <c r="D441" s="305"/>
    </row>
    <row r="442" s="205" customFormat="1" ht="9.75">
      <c r="D442" s="305"/>
    </row>
    <row r="443" s="205" customFormat="1" ht="9.75">
      <c r="D443" s="305"/>
    </row>
    <row r="444" s="205" customFormat="1" ht="9.75">
      <c r="D444" s="305"/>
    </row>
    <row r="445" s="205" customFormat="1" ht="9.75">
      <c r="D445" s="305"/>
    </row>
    <row r="446" s="205" customFormat="1" ht="9.75">
      <c r="D446" s="305"/>
    </row>
    <row r="447" s="205" customFormat="1" ht="9.75">
      <c r="D447" s="305"/>
    </row>
    <row r="448" s="205" customFormat="1" ht="9.75">
      <c r="D448" s="305"/>
    </row>
    <row r="449" s="205" customFormat="1" ht="9.75">
      <c r="D449" s="305"/>
    </row>
    <row r="450" s="205" customFormat="1" ht="9.75">
      <c r="D450" s="305"/>
    </row>
    <row r="451" s="205" customFormat="1" ht="9.75">
      <c r="D451" s="305"/>
    </row>
    <row r="452" s="205" customFormat="1" ht="9.75">
      <c r="D452" s="305"/>
    </row>
    <row r="453" s="205" customFormat="1" ht="9.75">
      <c r="D453" s="305"/>
    </row>
    <row r="454" s="205" customFormat="1" ht="9.75">
      <c r="D454" s="305"/>
    </row>
    <row r="455" s="205" customFormat="1" ht="9.75">
      <c r="D455" s="305"/>
    </row>
    <row r="456" s="205" customFormat="1" ht="9.75">
      <c r="D456" s="305"/>
    </row>
    <row r="457" s="205" customFormat="1" ht="9.75">
      <c r="D457" s="305"/>
    </row>
    <row r="458" s="205" customFormat="1" ht="9.75">
      <c r="D458" s="305"/>
    </row>
    <row r="459" s="205" customFormat="1" ht="9.75">
      <c r="D459" s="305"/>
    </row>
    <row r="460" s="205" customFormat="1" ht="9.75">
      <c r="D460" s="305"/>
    </row>
    <row r="461" s="205" customFormat="1" ht="9.75">
      <c r="D461" s="305"/>
    </row>
    <row r="462" s="205" customFormat="1" ht="9.75">
      <c r="D462" s="305"/>
    </row>
    <row r="463" s="205" customFormat="1" ht="9.75">
      <c r="D463" s="305"/>
    </row>
    <row r="464" s="205" customFormat="1" ht="9.75">
      <c r="D464" s="305"/>
    </row>
    <row r="465" s="205" customFormat="1" ht="9.75">
      <c r="D465" s="305"/>
    </row>
    <row r="466" s="205" customFormat="1" ht="9.75">
      <c r="D466" s="305"/>
    </row>
    <row r="467" s="205" customFormat="1" ht="9.75">
      <c r="D467" s="305"/>
    </row>
    <row r="468" s="205" customFormat="1" ht="9.75">
      <c r="D468" s="305"/>
    </row>
    <row r="469" s="205" customFormat="1" ht="9.75">
      <c r="D469" s="305"/>
    </row>
    <row r="470" s="205" customFormat="1" ht="9.75">
      <c r="D470" s="305"/>
    </row>
    <row r="471" s="205" customFormat="1" ht="9.75">
      <c r="D471" s="305"/>
    </row>
    <row r="472" s="205" customFormat="1" ht="9.75">
      <c r="D472" s="305"/>
    </row>
    <row r="473" s="205" customFormat="1" ht="9.75">
      <c r="D473" s="305"/>
    </row>
    <row r="474" s="205" customFormat="1" ht="9.75">
      <c r="D474" s="305"/>
    </row>
    <row r="475" s="205" customFormat="1" ht="9.75">
      <c r="D475" s="305"/>
    </row>
    <row r="476" s="205" customFormat="1" ht="9.75">
      <c r="D476" s="305"/>
    </row>
    <row r="477" spans="4:6" s="205" customFormat="1" ht="9.75">
      <c r="D477" s="208"/>
      <c r="E477" s="207"/>
      <c r="F477" s="207"/>
    </row>
    <row r="478" spans="4:6" s="205" customFormat="1" ht="9.75">
      <c r="D478" s="208"/>
      <c r="E478" s="207"/>
      <c r="F478" s="207"/>
    </row>
    <row r="479" spans="4:6" s="205" customFormat="1" ht="9.75">
      <c r="D479" s="208"/>
      <c r="E479" s="207"/>
      <c r="F479" s="207"/>
    </row>
    <row r="480" spans="4:6" s="205" customFormat="1" ht="9.75">
      <c r="D480" s="208"/>
      <c r="E480" s="207"/>
      <c r="F480" s="207"/>
    </row>
  </sheetData>
  <sheetProtection formatCells="0" formatColumns="0" formatRows="0" insertColumns="0" insertRows="0" insertHyperlinks="0" deleteColumns="0" deleteRows="0" sort="0" autoFilter="0" pivotTables="0"/>
  <mergeCells count="343">
    <mergeCell ref="A3:C3"/>
    <mergeCell ref="A7:K7"/>
    <mergeCell ref="A8:K8"/>
    <mergeCell ref="A10:F10"/>
    <mergeCell ref="G10:I10"/>
    <mergeCell ref="J10:K10"/>
    <mergeCell ref="E11:F11"/>
    <mergeCell ref="G11:I11"/>
    <mergeCell ref="J11:K11"/>
    <mergeCell ref="A15:K15"/>
    <mergeCell ref="A41:C41"/>
    <mergeCell ref="B43:C43"/>
    <mergeCell ref="B44:C44"/>
    <mergeCell ref="B45:C45"/>
    <mergeCell ref="B46:C46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68:K68"/>
    <mergeCell ref="A80:C80"/>
    <mergeCell ref="B82:C82"/>
    <mergeCell ref="B83:C83"/>
    <mergeCell ref="B84:C84"/>
    <mergeCell ref="B85:C85"/>
    <mergeCell ref="B86:D86"/>
    <mergeCell ref="B87:C87"/>
    <mergeCell ref="B88:C88"/>
    <mergeCell ref="A91:K91"/>
    <mergeCell ref="A92:K92"/>
    <mergeCell ref="A125:C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A162:K162"/>
    <mergeCell ref="A173:C173"/>
    <mergeCell ref="B175:C175"/>
    <mergeCell ref="B176:C176"/>
    <mergeCell ref="B177:C177"/>
    <mergeCell ref="B178:C178"/>
    <mergeCell ref="B180:C180"/>
    <mergeCell ref="B181:C181"/>
    <mergeCell ref="B182:C182"/>
    <mergeCell ref="B183:C183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6:C206"/>
    <mergeCell ref="A208:K208"/>
    <mergeCell ref="A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1:C231"/>
    <mergeCell ref="B232:C232"/>
    <mergeCell ref="B233:C233"/>
    <mergeCell ref="A11:A14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69:A70"/>
    <mergeCell ref="A71:A72"/>
    <mergeCell ref="A73:A74"/>
    <mergeCell ref="A75:A76"/>
    <mergeCell ref="A78:A79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63:A164"/>
    <mergeCell ref="A165:A166"/>
    <mergeCell ref="A167:A168"/>
    <mergeCell ref="A169:A170"/>
    <mergeCell ref="A171:A172"/>
    <mergeCell ref="A209:A210"/>
    <mergeCell ref="A211:A212"/>
    <mergeCell ref="A213:A214"/>
    <mergeCell ref="B11:B14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69:B70"/>
    <mergeCell ref="B71:B72"/>
    <mergeCell ref="B73:B74"/>
    <mergeCell ref="B75:B76"/>
    <mergeCell ref="B78:B79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63:B164"/>
    <mergeCell ref="B165:B166"/>
    <mergeCell ref="B167:B168"/>
    <mergeCell ref="B169:B170"/>
    <mergeCell ref="B171:B172"/>
    <mergeCell ref="B209:B210"/>
    <mergeCell ref="B211:B212"/>
    <mergeCell ref="B213:B214"/>
    <mergeCell ref="C11:C1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69:C70"/>
    <mergeCell ref="C71:C72"/>
    <mergeCell ref="C73:C74"/>
    <mergeCell ref="C78:C79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63:C164"/>
    <mergeCell ref="C165:C166"/>
    <mergeCell ref="C167:C168"/>
    <mergeCell ref="C169:C170"/>
    <mergeCell ref="C171:C172"/>
    <mergeCell ref="C209:C210"/>
    <mergeCell ref="C211:C212"/>
    <mergeCell ref="C213:C214"/>
    <mergeCell ref="D11:D12"/>
    <mergeCell ref="D13:D14"/>
    <mergeCell ref="E12:E13"/>
    <mergeCell ref="F12:F13"/>
    <mergeCell ref="G12:G14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69:G70"/>
    <mergeCell ref="G71:G72"/>
    <mergeCell ref="G73:G74"/>
    <mergeCell ref="G75:G76"/>
    <mergeCell ref="G78:G79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63:G164"/>
    <mergeCell ref="G165:G166"/>
    <mergeCell ref="G167:G168"/>
    <mergeCell ref="G169:G170"/>
    <mergeCell ref="G171:G172"/>
    <mergeCell ref="G209:G210"/>
    <mergeCell ref="G211:G212"/>
    <mergeCell ref="G213:G214"/>
    <mergeCell ref="H12:H14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69:H70"/>
    <mergeCell ref="H71:H72"/>
    <mergeCell ref="H73:H74"/>
    <mergeCell ref="H75:H76"/>
    <mergeCell ref="H78:H79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63:H164"/>
    <mergeCell ref="H165:H166"/>
    <mergeCell ref="H167:H168"/>
    <mergeCell ref="H169:H170"/>
    <mergeCell ref="H171:H172"/>
    <mergeCell ref="H209:H210"/>
    <mergeCell ref="H211:H212"/>
    <mergeCell ref="H213:H214"/>
    <mergeCell ref="I12:I13"/>
    <mergeCell ref="J12:K13"/>
  </mergeCells>
  <printOptions/>
  <pageMargins left="0.51" right="0.31" top="0.47" bottom="0.47" header="0.28" footer="0.24"/>
  <pageSetup fitToHeight="6" horizontalDpi="600" verticalDpi="600" orientation="landscape" paperSize="9" scale="93"/>
  <headerFooter alignWithMargins="0">
    <oddHeader>&amp;R&amp;"Times New Roman,обычный"&amp;9&amp;P страница сметы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86"/>
  <sheetViews>
    <sheetView zoomScale="115" zoomScaleNormal="115" zoomScaleSheetLayoutView="100" workbookViewId="0" topLeftCell="B70">
      <selection activeCell="F198" sqref="F198"/>
    </sheetView>
  </sheetViews>
  <sheetFormatPr defaultColWidth="9.125" defaultRowHeight="12.75"/>
  <cols>
    <col min="1" max="1" width="4.625" style="8" customWidth="1"/>
    <col min="2" max="2" width="6.125" style="9" customWidth="1"/>
    <col min="3" max="3" width="38.375" style="9" customWidth="1"/>
    <col min="4" max="4" width="16.00390625" style="8" customWidth="1"/>
    <col min="5" max="5" width="8.375" style="8" customWidth="1"/>
    <col min="6" max="6" width="12.375" style="8" customWidth="1"/>
    <col min="7" max="7" width="10.00390625" style="8" customWidth="1"/>
    <col min="8" max="8" width="12.25390625" style="8" bestFit="1" customWidth="1"/>
    <col min="9" max="9" width="8.625" style="8" customWidth="1"/>
    <col min="10" max="10" width="10.625" style="8" customWidth="1"/>
    <col min="11" max="11" width="9.00390625" style="8" customWidth="1"/>
    <col min="12" max="12" width="9.375" style="8" customWidth="1"/>
    <col min="13" max="13" width="10.875" style="8" customWidth="1"/>
    <col min="14" max="14" width="8.375" style="8" customWidth="1"/>
    <col min="15" max="15" width="8.25390625" style="8" customWidth="1"/>
    <col min="16" max="16" width="7.375" style="8" customWidth="1"/>
  </cols>
  <sheetData>
    <row r="1" spans="1:16" s="1" customFormat="1" ht="12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68" t="s">
        <v>149</v>
      </c>
      <c r="M1" s="68"/>
      <c r="N1" s="68"/>
      <c r="O1" s="68"/>
      <c r="P1" s="68"/>
    </row>
    <row r="2" spans="1:16" s="1" customFormat="1" ht="12">
      <c r="A2" s="12"/>
      <c r="B2" s="11"/>
      <c r="C2" s="12"/>
      <c r="D2" s="12"/>
      <c r="E2" s="12"/>
      <c r="F2" s="12"/>
      <c r="G2" s="12"/>
      <c r="H2" s="12"/>
      <c r="I2" s="12"/>
      <c r="J2" s="12"/>
      <c r="K2" s="12"/>
      <c r="L2" s="68" t="s">
        <v>150</v>
      </c>
      <c r="M2" s="68"/>
      <c r="N2" s="68"/>
      <c r="O2" s="68"/>
      <c r="P2" s="68"/>
    </row>
    <row r="3" spans="1:16" s="1" customFormat="1" ht="12">
      <c r="A3" s="12"/>
      <c r="B3" s="11"/>
      <c r="C3" s="12"/>
      <c r="D3" s="12"/>
      <c r="E3" s="12"/>
      <c r="F3" s="12"/>
      <c r="G3" s="12"/>
      <c r="H3" s="12"/>
      <c r="I3" s="12"/>
      <c r="J3" s="12"/>
      <c r="K3" s="12"/>
      <c r="L3" s="68" t="s">
        <v>151</v>
      </c>
      <c r="M3" s="68"/>
      <c r="N3" s="68"/>
      <c r="O3" s="68"/>
      <c r="P3" s="68"/>
    </row>
    <row r="4" spans="1:16" s="1" customFormat="1" ht="12.75">
      <c r="A4" s="12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69" t="s">
        <v>152</v>
      </c>
      <c r="N4" s="70"/>
      <c r="O4" s="71"/>
      <c r="P4" s="12"/>
    </row>
    <row r="5" spans="1:16" s="1" customFormat="1" ht="12">
      <c r="A5" s="12"/>
      <c r="B5" s="11"/>
      <c r="C5" s="12"/>
      <c r="D5" s="12"/>
      <c r="E5" s="12"/>
      <c r="F5" s="12"/>
      <c r="G5" s="12"/>
      <c r="H5" s="12"/>
      <c r="I5" s="12"/>
      <c r="J5" s="12"/>
      <c r="K5" s="12"/>
      <c r="L5" s="72" t="s">
        <v>4</v>
      </c>
      <c r="M5" s="73" t="s">
        <v>153</v>
      </c>
      <c r="N5" s="74"/>
      <c r="O5" s="75"/>
      <c r="P5" s="12"/>
    </row>
    <row r="6" spans="1:16" s="1" customFormat="1" ht="12">
      <c r="A6" s="12"/>
      <c r="B6" s="11"/>
      <c r="C6" s="12"/>
      <c r="D6" s="12"/>
      <c r="E6" s="12"/>
      <c r="F6" s="12"/>
      <c r="G6" s="12"/>
      <c r="H6" s="12"/>
      <c r="I6" s="12"/>
      <c r="J6" s="12"/>
      <c r="K6" s="76" t="s">
        <v>154</v>
      </c>
      <c r="L6" s="77"/>
      <c r="M6" s="78"/>
      <c r="N6" s="79"/>
      <c r="O6" s="80"/>
      <c r="P6" s="12"/>
    </row>
    <row r="7" spans="1:16" s="1" customFormat="1" ht="12">
      <c r="A7" s="13" t="s">
        <v>155</v>
      </c>
      <c r="B7" s="14"/>
      <c r="C7" s="15"/>
      <c r="D7" s="16"/>
      <c r="E7" s="16"/>
      <c r="F7" s="16"/>
      <c r="G7" s="16"/>
      <c r="H7" s="16"/>
      <c r="I7" s="16"/>
      <c r="J7" s="16"/>
      <c r="K7" s="76"/>
      <c r="L7" s="77"/>
      <c r="M7" s="81"/>
      <c r="N7" s="82"/>
      <c r="O7" s="83"/>
      <c r="P7" s="21"/>
    </row>
    <row r="8" spans="1:16" s="1" customFormat="1" ht="12">
      <c r="A8" s="13"/>
      <c r="B8" s="14"/>
      <c r="C8" s="11"/>
      <c r="D8" s="12"/>
      <c r="E8" s="17" t="s">
        <v>8</v>
      </c>
      <c r="F8" s="18"/>
      <c r="G8" s="18"/>
      <c r="H8" s="18"/>
      <c r="I8" s="18"/>
      <c r="J8" s="18"/>
      <c r="K8" s="84" t="s">
        <v>154</v>
      </c>
      <c r="L8" s="77"/>
      <c r="M8" s="85"/>
      <c r="N8" s="86"/>
      <c r="O8" s="87"/>
      <c r="P8" s="21"/>
    </row>
    <row r="9" spans="1:16" s="1" customFormat="1" ht="12">
      <c r="A9" s="13" t="s">
        <v>156</v>
      </c>
      <c r="B9" s="13"/>
      <c r="C9" s="15"/>
      <c r="D9" s="19"/>
      <c r="E9" s="19"/>
      <c r="F9" s="16"/>
      <c r="G9" s="16"/>
      <c r="H9" s="16"/>
      <c r="I9" s="16"/>
      <c r="J9" s="16"/>
      <c r="K9" s="84"/>
      <c r="L9" s="77"/>
      <c r="M9" s="85"/>
      <c r="N9" s="86"/>
      <c r="O9" s="87"/>
      <c r="P9" s="21"/>
    </row>
    <row r="10" spans="1:16" s="1" customFormat="1" ht="12">
      <c r="A10" s="13"/>
      <c r="B10" s="14"/>
      <c r="C10" s="11"/>
      <c r="D10" s="3"/>
      <c r="E10" s="18" t="s">
        <v>8</v>
      </c>
      <c r="F10" s="3"/>
      <c r="G10" s="12"/>
      <c r="H10" s="18"/>
      <c r="I10" s="18"/>
      <c r="J10" s="18"/>
      <c r="K10" s="84" t="s">
        <v>154</v>
      </c>
      <c r="L10" s="77"/>
      <c r="M10" s="85"/>
      <c r="N10" s="86"/>
      <c r="O10" s="87"/>
      <c r="P10" s="21"/>
    </row>
    <row r="11" spans="1:16" s="1" customFormat="1" ht="12">
      <c r="A11" s="13" t="s">
        <v>157</v>
      </c>
      <c r="B11" s="13"/>
      <c r="C11" s="15"/>
      <c r="D11" s="15"/>
      <c r="E11" s="15"/>
      <c r="F11" s="15"/>
      <c r="G11" s="15"/>
      <c r="H11" s="15"/>
      <c r="I11" s="15"/>
      <c r="J11" s="15"/>
      <c r="K11" s="84"/>
      <c r="L11" s="77"/>
      <c r="M11" s="85"/>
      <c r="N11" s="86"/>
      <c r="O11" s="87"/>
      <c r="P11" s="21"/>
    </row>
    <row r="12" spans="1:16" s="1" customFormat="1" ht="12">
      <c r="A12" s="13"/>
      <c r="B12" s="14"/>
      <c r="C12" s="11"/>
      <c r="D12" s="3"/>
      <c r="E12" s="17" t="s">
        <v>8</v>
      </c>
      <c r="F12" s="3"/>
      <c r="G12" s="12"/>
      <c r="H12" s="18"/>
      <c r="I12" s="18"/>
      <c r="J12" s="18"/>
      <c r="K12" s="3"/>
      <c r="L12" s="88"/>
      <c r="M12" s="85"/>
      <c r="N12" s="86"/>
      <c r="O12" s="87"/>
      <c r="P12" s="21"/>
    </row>
    <row r="13" spans="1:16" s="1" customFormat="1" ht="12">
      <c r="A13" s="13" t="s">
        <v>13</v>
      </c>
      <c r="B13" s="13"/>
      <c r="C13" s="15"/>
      <c r="D13" s="15"/>
      <c r="E13" s="15"/>
      <c r="F13" s="15"/>
      <c r="G13" s="15"/>
      <c r="H13" s="15"/>
      <c r="I13" s="15"/>
      <c r="J13" s="15"/>
      <c r="K13" s="19"/>
      <c r="L13" s="89"/>
      <c r="M13" s="85"/>
      <c r="N13" s="86"/>
      <c r="O13" s="87"/>
      <c r="P13" s="21"/>
    </row>
    <row r="14" spans="1:16" s="1" customFormat="1" ht="12">
      <c r="A14" s="13"/>
      <c r="B14" s="14"/>
      <c r="C14" s="11"/>
      <c r="D14" s="12"/>
      <c r="E14" s="18" t="s">
        <v>15</v>
      </c>
      <c r="F14" s="18"/>
      <c r="G14" s="18"/>
      <c r="H14" s="18"/>
      <c r="I14" s="18"/>
      <c r="J14" s="18"/>
      <c r="K14" s="90"/>
      <c r="L14" s="91"/>
      <c r="M14" s="92"/>
      <c r="N14" s="41"/>
      <c r="O14" s="93"/>
      <c r="P14" s="21"/>
    </row>
    <row r="15" spans="1:16" s="1" customFormat="1" ht="12">
      <c r="A15" s="13" t="s">
        <v>158</v>
      </c>
      <c r="B15" s="13"/>
      <c r="C15" s="15"/>
      <c r="D15" s="15"/>
      <c r="E15" s="15"/>
      <c r="F15" s="15"/>
      <c r="G15" s="15"/>
      <c r="H15" s="15"/>
      <c r="I15" s="15"/>
      <c r="J15" s="15"/>
      <c r="K15" s="19"/>
      <c r="L15" s="89"/>
      <c r="M15" s="92"/>
      <c r="N15" s="41"/>
      <c r="O15" s="93"/>
      <c r="P15" s="21"/>
    </row>
    <row r="16" spans="1:16" s="1" customFormat="1" ht="12">
      <c r="A16" s="20"/>
      <c r="B16" s="14"/>
      <c r="C16" s="20"/>
      <c r="D16" s="20"/>
      <c r="E16" s="20"/>
      <c r="F16" s="20"/>
      <c r="G16" s="20"/>
      <c r="H16" s="20"/>
      <c r="I16" s="12"/>
      <c r="J16" s="12"/>
      <c r="K16" s="12"/>
      <c r="L16" s="94" t="s">
        <v>159</v>
      </c>
      <c r="M16" s="95"/>
      <c r="N16" s="96"/>
      <c r="O16" s="97"/>
      <c r="P16" s="21"/>
    </row>
    <row r="17" spans="1:16" s="1" customFormat="1" ht="12">
      <c r="A17" s="21"/>
      <c r="B17" s="21"/>
      <c r="C17" s="21"/>
      <c r="D17" s="21"/>
      <c r="E17" s="21"/>
      <c r="F17" s="21"/>
      <c r="G17" s="21"/>
      <c r="H17" s="21"/>
      <c r="I17" s="21"/>
      <c r="J17" s="12"/>
      <c r="K17" s="72" t="s">
        <v>160</v>
      </c>
      <c r="L17" s="34" t="s">
        <v>18</v>
      </c>
      <c r="M17" s="98"/>
      <c r="N17" s="99"/>
      <c r="O17" s="100"/>
      <c r="P17" s="12"/>
    </row>
    <row r="18" spans="1:16" s="1" customFormat="1" ht="12">
      <c r="A18" s="12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34" t="s">
        <v>20</v>
      </c>
      <c r="M18" s="98"/>
      <c r="N18" s="99"/>
      <c r="O18" s="100"/>
      <c r="P18" s="12"/>
    </row>
    <row r="19" spans="1:16" s="1" customFormat="1" ht="12.75">
      <c r="A19" s="12"/>
      <c r="B19" s="11"/>
      <c r="C19" s="12"/>
      <c r="D19" s="12"/>
      <c r="E19" s="12"/>
      <c r="F19" s="12"/>
      <c r="G19" s="12"/>
      <c r="H19" s="12"/>
      <c r="I19" s="12"/>
      <c r="J19" s="12"/>
      <c r="K19" s="72" t="s">
        <v>24</v>
      </c>
      <c r="L19" s="101"/>
      <c r="M19" s="102"/>
      <c r="N19" s="103"/>
      <c r="O19" s="104"/>
      <c r="P19" s="12"/>
    </row>
    <row r="20" spans="1:16" s="1" customFormat="1" ht="12">
      <c r="A20" s="12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1"/>
      <c r="O20" s="11"/>
      <c r="P20" s="12"/>
    </row>
    <row r="21" spans="1:16" s="1" customFormat="1" ht="12">
      <c r="A21" s="12"/>
      <c r="B21" s="11"/>
      <c r="C21" s="12"/>
      <c r="D21" s="12"/>
      <c r="E21" s="12"/>
      <c r="G21" s="22" t="s">
        <v>161</v>
      </c>
      <c r="H21" s="22" t="s">
        <v>162</v>
      </c>
      <c r="I21" s="21"/>
      <c r="J21" s="105" t="s">
        <v>27</v>
      </c>
      <c r="K21" s="105"/>
      <c r="L21" s="105"/>
      <c r="M21" s="105"/>
      <c r="N21" s="106"/>
      <c r="O21" s="106"/>
      <c r="P21" s="12"/>
    </row>
    <row r="22" spans="1:16" s="1" customFormat="1" ht="12.75">
      <c r="A22" s="12"/>
      <c r="B22" s="11"/>
      <c r="C22" s="12"/>
      <c r="D22" s="12"/>
      <c r="E22" s="12"/>
      <c r="G22" s="23" t="s">
        <v>163</v>
      </c>
      <c r="H22" s="23" t="s">
        <v>164</v>
      </c>
      <c r="I22" s="21"/>
      <c r="J22" s="22" t="s">
        <v>165</v>
      </c>
      <c r="K22" s="22"/>
      <c r="L22" s="22" t="s">
        <v>166</v>
      </c>
      <c r="M22" s="22"/>
      <c r="N22" s="106"/>
      <c r="O22" s="106"/>
      <c r="P22" s="12"/>
    </row>
    <row r="23" spans="1:16" s="1" customFormat="1" ht="13.5" customHeight="1">
      <c r="A23" s="12"/>
      <c r="B23" s="11"/>
      <c r="C23" s="12"/>
      <c r="D23" s="24"/>
      <c r="E23" s="25"/>
      <c r="F23" s="26" t="s">
        <v>167</v>
      </c>
      <c r="G23" s="27"/>
      <c r="H23" s="28"/>
      <c r="I23" s="21"/>
      <c r="J23" s="107"/>
      <c r="K23" s="108"/>
      <c r="L23" s="108"/>
      <c r="M23" s="109"/>
      <c r="N23" s="12"/>
      <c r="O23" s="12"/>
      <c r="P23" s="12"/>
    </row>
    <row r="24" spans="1:16" s="1" customFormat="1" ht="11.25">
      <c r="A24" s="21"/>
      <c r="B24" s="29"/>
      <c r="C24" s="29"/>
      <c r="D24" s="29"/>
      <c r="E24" s="29"/>
      <c r="G24" s="29" t="s">
        <v>168</v>
      </c>
      <c r="H24" s="29"/>
      <c r="I24" s="29"/>
      <c r="J24" s="29"/>
      <c r="K24" s="29"/>
      <c r="L24" s="29"/>
      <c r="M24" s="29"/>
      <c r="N24" s="29"/>
      <c r="O24" s="29"/>
      <c r="P24" s="21"/>
    </row>
    <row r="25" spans="1:16" s="1" customFormat="1" ht="1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1"/>
    </row>
    <row r="26" spans="1:16" s="1" customFormat="1" ht="12">
      <c r="A26" s="31" t="s">
        <v>169</v>
      </c>
      <c r="B26" s="31"/>
      <c r="C26" s="32" t="s">
        <v>170</v>
      </c>
      <c r="D26" s="33" t="s">
        <v>171</v>
      </c>
      <c r="E26" s="33" t="s">
        <v>172</v>
      </c>
      <c r="F26" s="34" t="s">
        <v>173</v>
      </c>
      <c r="G26" s="35"/>
      <c r="H26" s="36"/>
      <c r="I26" s="34" t="s">
        <v>174</v>
      </c>
      <c r="J26" s="35"/>
      <c r="K26" s="36"/>
      <c r="L26" s="41" t="s">
        <v>175</v>
      </c>
      <c r="M26" s="41"/>
      <c r="N26" s="41"/>
      <c r="O26" s="41" t="s">
        <v>176</v>
      </c>
      <c r="P26" s="41" t="s">
        <v>177</v>
      </c>
    </row>
    <row r="27" spans="1:16" s="1" customFormat="1" ht="12">
      <c r="A27" s="37" t="s">
        <v>178</v>
      </c>
      <c r="B27" s="38" t="s">
        <v>179</v>
      </c>
      <c r="C27" s="32"/>
      <c r="D27" s="33"/>
      <c r="E27" s="33"/>
      <c r="F27" s="33" t="s">
        <v>180</v>
      </c>
      <c r="G27" s="33" t="s">
        <v>181</v>
      </c>
      <c r="H27" s="33" t="s">
        <v>182</v>
      </c>
      <c r="I27" s="32" t="s">
        <v>183</v>
      </c>
      <c r="J27" s="34" t="s">
        <v>184</v>
      </c>
      <c r="K27" s="36"/>
      <c r="L27" s="32" t="s">
        <v>183</v>
      </c>
      <c r="M27" s="41" t="s">
        <v>185</v>
      </c>
      <c r="N27" s="41"/>
      <c r="O27" s="41" t="s">
        <v>186</v>
      </c>
      <c r="P27" s="41" t="s">
        <v>187</v>
      </c>
    </row>
    <row r="28" spans="1:16" s="1" customFormat="1" ht="12">
      <c r="A28" s="39"/>
      <c r="B28" s="38"/>
      <c r="C28" s="32"/>
      <c r="D28" s="33"/>
      <c r="E28" s="33"/>
      <c r="F28" s="33"/>
      <c r="G28" s="33"/>
      <c r="H28" s="33"/>
      <c r="I28" s="32"/>
      <c r="J28" s="33" t="s">
        <v>80</v>
      </c>
      <c r="K28" s="33" t="s">
        <v>188</v>
      </c>
      <c r="L28" s="32"/>
      <c r="M28" s="33" t="s">
        <v>80</v>
      </c>
      <c r="N28" s="33" t="s">
        <v>188</v>
      </c>
      <c r="O28" s="41" t="s">
        <v>189</v>
      </c>
      <c r="P28" s="41" t="s">
        <v>190</v>
      </c>
    </row>
    <row r="29" spans="1:16" s="1" customFormat="1" ht="12">
      <c r="A29" s="40">
        <v>1</v>
      </c>
      <c r="B29" s="31">
        <v>2</v>
      </c>
      <c r="C29" s="40">
        <v>3</v>
      </c>
      <c r="D29" s="40">
        <v>4</v>
      </c>
      <c r="E29" s="41">
        <v>5</v>
      </c>
      <c r="F29" s="41">
        <v>6</v>
      </c>
      <c r="G29" s="41">
        <v>7</v>
      </c>
      <c r="H29" s="41">
        <v>8</v>
      </c>
      <c r="I29" s="40">
        <v>9</v>
      </c>
      <c r="J29" s="40">
        <v>10</v>
      </c>
      <c r="K29" s="40">
        <v>11</v>
      </c>
      <c r="L29" s="40">
        <v>12</v>
      </c>
      <c r="M29" s="40">
        <v>13</v>
      </c>
      <c r="N29" s="40">
        <v>14</v>
      </c>
      <c r="O29" s="40">
        <v>15</v>
      </c>
      <c r="P29" s="40">
        <v>16</v>
      </c>
    </row>
    <row r="30" spans="1:16" s="1" customFormat="1" ht="11.25">
      <c r="A30" s="42" t="str">
        <f>Смета!A8</f>
        <v>(наименование работ)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s="1" customFormat="1" ht="11.25">
      <c r="A31" s="42" t="str">
        <f>Смета!A15</f>
        <v>Монтажные работы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s="1" customFormat="1" ht="24">
      <c r="A32" s="32">
        <v>1</v>
      </c>
      <c r="B32" s="44">
        <v>1</v>
      </c>
      <c r="C32" s="45" t="str">
        <f>Смета!C17</f>
        <v>Устройство постели для кабеля при одном кабеле в траншее</v>
      </c>
      <c r="D32" s="46" t="str">
        <f>Смета!B17</f>
        <v>ФЕРм-08-02-142-1</v>
      </c>
      <c r="E32" s="46" t="str">
        <f>Смета!D18</f>
        <v>100м</v>
      </c>
      <c r="F32" s="47">
        <v>11.12</v>
      </c>
      <c r="G32" s="48">
        <v>1212.44</v>
      </c>
      <c r="H32" s="49">
        <f>G32*F32</f>
        <v>13482.3328</v>
      </c>
      <c r="I32" s="110">
        <v>63.85</v>
      </c>
      <c r="J32" s="110">
        <v>1148.59</v>
      </c>
      <c r="K32" s="110">
        <v>67.37</v>
      </c>
      <c r="L32" s="111">
        <f aca="true" t="shared" si="0" ref="L32:L43">F32*I32</f>
        <v>710.012</v>
      </c>
      <c r="M32" s="111">
        <f aca="true" t="shared" si="1" ref="M32:M43">F32*J32</f>
        <v>12772.320799999998</v>
      </c>
      <c r="N32" s="111">
        <f aca="true" t="shared" si="2" ref="N32:N43">F32*K32</f>
        <v>749.1544</v>
      </c>
      <c r="O32" s="421" t="s">
        <v>114</v>
      </c>
      <c r="P32" s="421" t="s">
        <v>114</v>
      </c>
    </row>
    <row r="33" spans="1:16" s="1" customFormat="1" ht="12">
      <c r="A33" s="32">
        <v>2</v>
      </c>
      <c r="B33" s="44">
        <v>2</v>
      </c>
      <c r="C33" s="45">
        <f>Смета!C19</f>
        <v>0</v>
      </c>
      <c r="D33" s="46">
        <f>Смета!B19</f>
        <v>0</v>
      </c>
      <c r="E33" s="46">
        <f>Смета!D20</f>
        <v>0</v>
      </c>
      <c r="F33" s="47"/>
      <c r="G33" s="48"/>
      <c r="H33" s="49">
        <f aca="true" t="shared" si="3" ref="H33:H43">G33*F33</f>
        <v>0</v>
      </c>
      <c r="I33" s="110"/>
      <c r="J33" s="110"/>
      <c r="K33" s="110"/>
      <c r="L33" s="111">
        <f t="shared" si="0"/>
        <v>0</v>
      </c>
      <c r="M33" s="111">
        <f t="shared" si="1"/>
        <v>0</v>
      </c>
      <c r="N33" s="111">
        <f t="shared" si="2"/>
        <v>0</v>
      </c>
      <c r="O33" s="421" t="s">
        <v>114</v>
      </c>
      <c r="P33" s="421" t="s">
        <v>114</v>
      </c>
    </row>
    <row r="34" spans="1:16" s="1" customFormat="1" ht="12">
      <c r="A34" s="32">
        <v>3</v>
      </c>
      <c r="B34" s="44">
        <v>3</v>
      </c>
      <c r="C34" s="45">
        <f>Смета!C21</f>
        <v>0</v>
      </c>
      <c r="D34" s="46">
        <f>Смета!B21</f>
        <v>0</v>
      </c>
      <c r="E34" s="46">
        <f>Смета!D22</f>
        <v>0</v>
      </c>
      <c r="F34" s="47"/>
      <c r="G34" s="48"/>
      <c r="H34" s="49">
        <f t="shared" si="3"/>
        <v>0</v>
      </c>
      <c r="I34" s="110"/>
      <c r="J34" s="110"/>
      <c r="K34" s="110"/>
      <c r="L34" s="111">
        <f t="shared" si="0"/>
        <v>0</v>
      </c>
      <c r="M34" s="111">
        <f t="shared" si="1"/>
        <v>0</v>
      </c>
      <c r="N34" s="111">
        <f t="shared" si="2"/>
        <v>0</v>
      </c>
      <c r="O34" s="421" t="s">
        <v>114</v>
      </c>
      <c r="P34" s="421" t="s">
        <v>114</v>
      </c>
    </row>
    <row r="35" spans="1:16" s="1" customFormat="1" ht="12">
      <c r="A35" s="32">
        <v>4</v>
      </c>
      <c r="B35" s="44">
        <v>4</v>
      </c>
      <c r="C35" s="45">
        <f>Смета!C23</f>
        <v>0</v>
      </c>
      <c r="D35" s="46">
        <f>Смета!B23</f>
        <v>0</v>
      </c>
      <c r="E35" s="46">
        <f>Смета!D24</f>
        <v>0</v>
      </c>
      <c r="F35" s="47"/>
      <c r="G35" s="48"/>
      <c r="H35" s="49">
        <f t="shared" si="3"/>
        <v>0</v>
      </c>
      <c r="I35" s="110"/>
      <c r="J35" s="110"/>
      <c r="K35" s="110"/>
      <c r="L35" s="111">
        <f t="shared" si="0"/>
        <v>0</v>
      </c>
      <c r="M35" s="111">
        <f t="shared" si="1"/>
        <v>0</v>
      </c>
      <c r="N35" s="111">
        <f t="shared" si="2"/>
        <v>0</v>
      </c>
      <c r="O35" s="421" t="s">
        <v>114</v>
      </c>
      <c r="P35" s="421" t="s">
        <v>114</v>
      </c>
    </row>
    <row r="36" spans="1:16" s="1" customFormat="1" ht="12">
      <c r="A36" s="32">
        <v>5</v>
      </c>
      <c r="B36" s="44">
        <v>5</v>
      </c>
      <c r="C36" s="45">
        <f>Смета!C25</f>
        <v>0</v>
      </c>
      <c r="D36" s="46">
        <f>Смета!B25</f>
        <v>0</v>
      </c>
      <c r="E36" s="46">
        <f>Смета!D26</f>
        <v>0</v>
      </c>
      <c r="F36" s="47"/>
      <c r="G36" s="48"/>
      <c r="H36" s="49">
        <f t="shared" si="3"/>
        <v>0</v>
      </c>
      <c r="I36" s="110"/>
      <c r="J36" s="110"/>
      <c r="K36" s="110"/>
      <c r="L36" s="111">
        <f t="shared" si="0"/>
        <v>0</v>
      </c>
      <c r="M36" s="111">
        <f t="shared" si="1"/>
        <v>0</v>
      </c>
      <c r="N36" s="111">
        <f t="shared" si="2"/>
        <v>0</v>
      </c>
      <c r="O36" s="421" t="s">
        <v>114</v>
      </c>
      <c r="P36" s="421" t="s">
        <v>114</v>
      </c>
    </row>
    <row r="37" spans="1:16" s="1" customFormat="1" ht="12">
      <c r="A37" s="32">
        <v>6</v>
      </c>
      <c r="B37" s="44">
        <v>6</v>
      </c>
      <c r="C37" s="45">
        <f>Смета!C27</f>
        <v>0</v>
      </c>
      <c r="D37" s="46">
        <f>Смета!B27</f>
        <v>0</v>
      </c>
      <c r="E37" s="46">
        <f>Смета!D28</f>
        <v>0</v>
      </c>
      <c r="F37" s="47"/>
      <c r="G37" s="48"/>
      <c r="H37" s="49">
        <f t="shared" si="3"/>
        <v>0</v>
      </c>
      <c r="I37" s="110"/>
      <c r="J37" s="110"/>
      <c r="K37" s="110"/>
      <c r="L37" s="111">
        <f t="shared" si="0"/>
        <v>0</v>
      </c>
      <c r="M37" s="111">
        <f t="shared" si="1"/>
        <v>0</v>
      </c>
      <c r="N37" s="111">
        <f t="shared" si="2"/>
        <v>0</v>
      </c>
      <c r="O37" s="421" t="s">
        <v>114</v>
      </c>
      <c r="P37" s="421" t="s">
        <v>114</v>
      </c>
    </row>
    <row r="38" spans="1:16" s="1" customFormat="1" ht="12">
      <c r="A38" s="32">
        <v>7</v>
      </c>
      <c r="B38" s="44">
        <v>7</v>
      </c>
      <c r="C38" s="45">
        <f>Смета!C29</f>
        <v>0</v>
      </c>
      <c r="D38" s="46">
        <f>Смета!B29</f>
        <v>0</v>
      </c>
      <c r="E38" s="46">
        <f>Смета!D30</f>
        <v>0</v>
      </c>
      <c r="F38" s="47"/>
      <c r="G38" s="48"/>
      <c r="H38" s="49">
        <f t="shared" si="3"/>
        <v>0</v>
      </c>
      <c r="I38" s="110"/>
      <c r="J38" s="110"/>
      <c r="K38" s="110"/>
      <c r="L38" s="111">
        <f t="shared" si="0"/>
        <v>0</v>
      </c>
      <c r="M38" s="111">
        <f t="shared" si="1"/>
        <v>0</v>
      </c>
      <c r="N38" s="111">
        <f t="shared" si="2"/>
        <v>0</v>
      </c>
      <c r="O38" s="421" t="s">
        <v>114</v>
      </c>
      <c r="P38" s="421" t="s">
        <v>114</v>
      </c>
    </row>
    <row r="39" spans="1:16" s="1" customFormat="1" ht="12">
      <c r="A39" s="32">
        <v>8</v>
      </c>
      <c r="B39" s="44">
        <v>8</v>
      </c>
      <c r="C39" s="45">
        <f>Смета!C31</f>
        <v>0</v>
      </c>
      <c r="D39" s="46">
        <f>Смета!B31</f>
        <v>0</v>
      </c>
      <c r="E39" s="46">
        <f>Смета!D32</f>
        <v>0</v>
      </c>
      <c r="F39" s="47"/>
      <c r="G39" s="48"/>
      <c r="H39" s="49">
        <f t="shared" si="3"/>
        <v>0</v>
      </c>
      <c r="I39" s="110"/>
      <c r="J39" s="110"/>
      <c r="K39" s="110"/>
      <c r="L39" s="111">
        <f t="shared" si="0"/>
        <v>0</v>
      </c>
      <c r="M39" s="111">
        <f t="shared" si="1"/>
        <v>0</v>
      </c>
      <c r="N39" s="111">
        <f t="shared" si="2"/>
        <v>0</v>
      </c>
      <c r="O39" s="421" t="s">
        <v>114</v>
      </c>
      <c r="P39" s="421" t="s">
        <v>114</v>
      </c>
    </row>
    <row r="40" spans="1:16" s="1" customFormat="1" ht="12">
      <c r="A40" s="32">
        <v>9</v>
      </c>
      <c r="B40" s="44">
        <v>9</v>
      </c>
      <c r="C40" s="45">
        <f>Смета!C33</f>
        <v>0</v>
      </c>
      <c r="D40" s="46">
        <f>Смета!B33</f>
        <v>0</v>
      </c>
      <c r="E40" s="46">
        <f>Смета!D34</f>
        <v>0</v>
      </c>
      <c r="F40" s="47"/>
      <c r="G40" s="48"/>
      <c r="H40" s="49">
        <f t="shared" si="3"/>
        <v>0</v>
      </c>
      <c r="I40" s="110"/>
      <c r="J40" s="110"/>
      <c r="K40" s="110"/>
      <c r="L40" s="111">
        <f t="shared" si="0"/>
        <v>0</v>
      </c>
      <c r="M40" s="111">
        <f t="shared" si="1"/>
        <v>0</v>
      </c>
      <c r="N40" s="111">
        <f t="shared" si="2"/>
        <v>0</v>
      </c>
      <c r="O40" s="421" t="s">
        <v>114</v>
      </c>
      <c r="P40" s="421" t="s">
        <v>114</v>
      </c>
    </row>
    <row r="41" spans="1:16" s="1" customFormat="1" ht="12">
      <c r="A41" s="32">
        <v>10</v>
      </c>
      <c r="B41" s="44">
        <v>10</v>
      </c>
      <c r="C41" s="45">
        <f>Смета!C35</f>
        <v>0</v>
      </c>
      <c r="D41" s="46">
        <f>Смета!B35</f>
        <v>0</v>
      </c>
      <c r="E41" s="46">
        <f>Смета!D34</f>
        <v>0</v>
      </c>
      <c r="F41" s="47"/>
      <c r="G41" s="48"/>
      <c r="H41" s="49">
        <f t="shared" si="3"/>
        <v>0</v>
      </c>
      <c r="I41" s="110"/>
      <c r="J41" s="110"/>
      <c r="K41" s="110"/>
      <c r="L41" s="111">
        <f t="shared" si="0"/>
        <v>0</v>
      </c>
      <c r="M41" s="111">
        <f t="shared" si="1"/>
        <v>0</v>
      </c>
      <c r="N41" s="111">
        <f t="shared" si="2"/>
        <v>0</v>
      </c>
      <c r="O41" s="421" t="s">
        <v>114</v>
      </c>
      <c r="P41" s="421" t="s">
        <v>114</v>
      </c>
    </row>
    <row r="42" spans="1:16" s="1" customFormat="1" ht="12">
      <c r="A42" s="32">
        <v>11</v>
      </c>
      <c r="B42" s="44">
        <v>11</v>
      </c>
      <c r="C42" s="45">
        <f>Смета!C37</f>
        <v>0</v>
      </c>
      <c r="D42" s="46">
        <f>Смета!B37</f>
        <v>0</v>
      </c>
      <c r="E42" s="46">
        <f>Смета!D36</f>
        <v>0</v>
      </c>
      <c r="F42" s="47"/>
      <c r="G42" s="48"/>
      <c r="H42" s="49">
        <f t="shared" si="3"/>
        <v>0</v>
      </c>
      <c r="I42" s="110"/>
      <c r="J42" s="110"/>
      <c r="K42" s="110"/>
      <c r="L42" s="111">
        <f t="shared" si="0"/>
        <v>0</v>
      </c>
      <c r="M42" s="111">
        <f t="shared" si="1"/>
        <v>0</v>
      </c>
      <c r="N42" s="111">
        <f t="shared" si="2"/>
        <v>0</v>
      </c>
      <c r="O42" s="421" t="s">
        <v>114</v>
      </c>
      <c r="P42" s="421" t="s">
        <v>114</v>
      </c>
    </row>
    <row r="43" spans="1:16" s="1" customFormat="1" ht="12">
      <c r="A43" s="32">
        <f>A42+1</f>
        <v>12</v>
      </c>
      <c r="B43" s="44">
        <f>B42+1</f>
        <v>12</v>
      </c>
      <c r="C43" s="45">
        <f>Смета!C39</f>
        <v>0</v>
      </c>
      <c r="D43" s="46">
        <f>Смета!B39</f>
        <v>0</v>
      </c>
      <c r="E43" s="46">
        <f>Смета!D38</f>
        <v>0</v>
      </c>
      <c r="F43" s="47"/>
      <c r="G43" s="48"/>
      <c r="H43" s="49">
        <f t="shared" si="3"/>
        <v>0</v>
      </c>
      <c r="I43" s="110"/>
      <c r="J43" s="110"/>
      <c r="K43" s="110"/>
      <c r="L43" s="111">
        <f t="shared" si="0"/>
        <v>0</v>
      </c>
      <c r="M43" s="111">
        <f t="shared" si="1"/>
        <v>0</v>
      </c>
      <c r="N43" s="111">
        <f t="shared" si="2"/>
        <v>0</v>
      </c>
      <c r="O43" s="421" t="s">
        <v>114</v>
      </c>
      <c r="P43" s="421" t="s">
        <v>114</v>
      </c>
    </row>
    <row r="44" spans="1:16" s="2" customFormat="1" ht="13.5" customHeight="1">
      <c r="A44" s="50" t="s">
        <v>91</v>
      </c>
      <c r="B44" s="50"/>
      <c r="C44" s="50"/>
      <c r="D44" s="51"/>
      <c r="E44" s="51"/>
      <c r="F44" s="52"/>
      <c r="G44" s="52"/>
      <c r="H44" s="53">
        <f>SUM(H32:H38)+SUM(H39:H43)</f>
        <v>13482.3328</v>
      </c>
      <c r="I44" s="53"/>
      <c r="J44" s="53"/>
      <c r="K44" s="53"/>
      <c r="L44" s="113">
        <f>SUM(L32:L43)</f>
        <v>710.012</v>
      </c>
      <c r="M44" s="113">
        <f>SUM(M32:M43)</f>
        <v>12772.320799999998</v>
      </c>
      <c r="N44" s="113">
        <f>SUM(N32:N43)</f>
        <v>749.1544</v>
      </c>
      <c r="O44" s="114"/>
      <c r="P44" s="114"/>
    </row>
    <row r="45" spans="1:16" s="1" customFormat="1" ht="13.5" customHeight="1">
      <c r="A45" s="50"/>
      <c r="B45" s="50"/>
      <c r="C45" s="50"/>
      <c r="D45" s="51"/>
      <c r="E45" s="51"/>
      <c r="F45" s="52"/>
      <c r="G45" s="52"/>
      <c r="H45" s="53"/>
      <c r="I45" s="115"/>
      <c r="J45" s="115"/>
      <c r="K45" s="115"/>
      <c r="L45" s="116"/>
      <c r="M45" s="116"/>
      <c r="N45" s="116"/>
      <c r="O45" s="117"/>
      <c r="P45" s="117"/>
    </row>
    <row r="46" spans="1:10" s="3" customFormat="1" ht="12">
      <c r="A46" s="54"/>
      <c r="B46" s="55" t="s">
        <v>92</v>
      </c>
      <c r="C46" s="55"/>
      <c r="D46" s="56"/>
      <c r="E46" s="57"/>
      <c r="F46" s="57"/>
      <c r="G46" s="58"/>
      <c r="H46" s="58"/>
      <c r="J46" s="118"/>
    </row>
    <row r="47" spans="1:11" s="3" customFormat="1" ht="12">
      <c r="A47" s="54"/>
      <c r="B47" s="59" t="s">
        <v>93</v>
      </c>
      <c r="C47" s="59"/>
      <c r="D47" s="60">
        <v>0.95</v>
      </c>
      <c r="E47" s="61"/>
      <c r="F47" s="62">
        <f>(L44+N44)*D47</f>
        <v>1386.20808</v>
      </c>
      <c r="G47" s="58"/>
      <c r="H47" s="58"/>
      <c r="I47" s="58"/>
      <c r="J47" s="57"/>
      <c r="K47" s="57"/>
    </row>
    <row r="48" spans="1:11" s="3" customFormat="1" ht="12">
      <c r="A48" s="54"/>
      <c r="B48" s="55" t="s">
        <v>94</v>
      </c>
      <c r="C48" s="55"/>
      <c r="D48" s="63"/>
      <c r="E48" s="57"/>
      <c r="F48" s="64"/>
      <c r="G48" s="58"/>
      <c r="H48" s="58"/>
      <c r="I48" s="58"/>
      <c r="J48" s="57"/>
      <c r="K48" s="57"/>
    </row>
    <row r="49" spans="1:11" s="3" customFormat="1" ht="12">
      <c r="A49" s="54"/>
      <c r="B49" s="59" t="s">
        <v>95</v>
      </c>
      <c r="C49" s="59"/>
      <c r="D49" s="60">
        <v>0.65</v>
      </c>
      <c r="E49" s="61"/>
      <c r="F49" s="62">
        <f>(L44+N44)*D49</f>
        <v>948.45816</v>
      </c>
      <c r="G49" s="58"/>
      <c r="H49" s="58"/>
      <c r="I49" s="58"/>
      <c r="J49" s="57"/>
      <c r="K49" s="57"/>
    </row>
    <row r="50" spans="1:11" s="3" customFormat="1" ht="12">
      <c r="A50" s="54"/>
      <c r="B50" s="59"/>
      <c r="C50" s="59"/>
      <c r="D50" s="60"/>
      <c r="E50" s="61"/>
      <c r="F50" s="62"/>
      <c r="G50" s="58"/>
      <c r="H50" s="58"/>
      <c r="I50" s="58"/>
      <c r="J50" s="57"/>
      <c r="K50" s="57"/>
    </row>
    <row r="51" spans="1:11" s="3" customFormat="1" ht="12">
      <c r="A51" s="54"/>
      <c r="B51" s="59" t="s">
        <v>96</v>
      </c>
      <c r="C51" s="59"/>
      <c r="D51" s="60"/>
      <c r="E51" s="61"/>
      <c r="F51" s="62">
        <f>H44</f>
        <v>13482.3328</v>
      </c>
      <c r="G51" s="65"/>
      <c r="H51" s="65"/>
      <c r="I51" s="65"/>
      <c r="J51" s="119"/>
      <c r="K51" s="119"/>
    </row>
    <row r="52" spans="1:11" s="3" customFormat="1" ht="12">
      <c r="A52" s="54"/>
      <c r="B52" s="59" t="s">
        <v>97</v>
      </c>
      <c r="C52" s="59"/>
      <c r="D52" s="60"/>
      <c r="E52" s="61"/>
      <c r="F52" s="62">
        <f>H44-M44-L44</f>
        <v>2.5011104298755527E-12</v>
      </c>
      <c r="G52" s="65"/>
      <c r="H52" s="65"/>
      <c r="I52" s="65"/>
      <c r="J52" s="119"/>
      <c r="K52" s="119"/>
    </row>
    <row r="53" spans="1:11" s="3" customFormat="1" ht="12">
      <c r="A53" s="54"/>
      <c r="B53" s="66" t="s">
        <v>98</v>
      </c>
      <c r="C53" s="66"/>
      <c r="D53" s="60"/>
      <c r="E53" s="61"/>
      <c r="F53" s="64">
        <f>F52</f>
        <v>2.5011104298755527E-12</v>
      </c>
      <c r="G53" s="65"/>
      <c r="H53" s="65"/>
      <c r="I53" s="65"/>
      <c r="J53" s="119"/>
      <c r="K53" s="119"/>
    </row>
    <row r="54" spans="1:11" s="3" customFormat="1" ht="12">
      <c r="A54" s="54"/>
      <c r="B54" s="59" t="s">
        <v>99</v>
      </c>
      <c r="C54" s="59"/>
      <c r="D54" s="60"/>
      <c r="E54" s="61"/>
      <c r="F54" s="62">
        <f>L44</f>
        <v>710.012</v>
      </c>
      <c r="G54" s="65"/>
      <c r="H54" s="65"/>
      <c r="I54" s="65"/>
      <c r="J54" s="119"/>
      <c r="K54" s="119"/>
    </row>
    <row r="55" spans="1:11" s="3" customFormat="1" ht="12">
      <c r="A55" s="54"/>
      <c r="B55" s="59" t="s">
        <v>100</v>
      </c>
      <c r="C55" s="59"/>
      <c r="D55" s="60"/>
      <c r="E55" s="61"/>
      <c r="F55" s="62">
        <f>M44</f>
        <v>12772.320799999998</v>
      </c>
      <c r="G55" s="65"/>
      <c r="H55" s="65"/>
      <c r="I55" s="65"/>
      <c r="J55" s="119"/>
      <c r="K55" s="119"/>
    </row>
    <row r="56" spans="1:11" s="3" customFormat="1" ht="12">
      <c r="A56" s="54"/>
      <c r="B56" s="66" t="s">
        <v>101</v>
      </c>
      <c r="C56" s="66"/>
      <c r="D56" s="63"/>
      <c r="E56" s="57"/>
      <c r="F56" s="64">
        <f>N44</f>
        <v>749.1544</v>
      </c>
      <c r="G56" s="65"/>
      <c r="H56" s="65"/>
      <c r="I56" s="65"/>
      <c r="J56" s="119"/>
      <c r="K56" s="119"/>
    </row>
    <row r="57" spans="1:11" s="3" customFormat="1" ht="12">
      <c r="A57" s="54"/>
      <c r="B57" s="59" t="s">
        <v>102</v>
      </c>
      <c r="C57" s="59"/>
      <c r="D57" s="63"/>
      <c r="E57" s="57"/>
      <c r="F57" s="62">
        <f>F47</f>
        <v>1386.20808</v>
      </c>
      <c r="G57" s="65"/>
      <c r="H57" s="65"/>
      <c r="I57" s="65"/>
      <c r="J57" s="119"/>
      <c r="K57" s="119"/>
    </row>
    <row r="58" spans="1:11" s="3" customFormat="1" ht="12">
      <c r="A58" s="54"/>
      <c r="B58" s="59" t="s">
        <v>103</v>
      </c>
      <c r="C58" s="59"/>
      <c r="D58" s="60"/>
      <c r="E58" s="61"/>
      <c r="F58" s="62">
        <f>F49</f>
        <v>948.45816</v>
      </c>
      <c r="G58" s="65"/>
      <c r="H58" s="65"/>
      <c r="I58" s="65"/>
      <c r="J58" s="119"/>
      <c r="K58" s="119"/>
    </row>
    <row r="59" spans="1:11" s="3" customFormat="1" ht="12">
      <c r="A59" s="54"/>
      <c r="B59" s="59" t="s">
        <v>104</v>
      </c>
      <c r="C59" s="59"/>
      <c r="D59" s="60"/>
      <c r="E59" s="61"/>
      <c r="F59" s="62">
        <f>F58+F57+F55+F54+F52</f>
        <v>15816.99904</v>
      </c>
      <c r="G59" s="65"/>
      <c r="H59" s="65"/>
      <c r="I59" s="65"/>
      <c r="J59" s="119"/>
      <c r="K59" s="119"/>
    </row>
    <row r="60" spans="1:11" s="3" customFormat="1" ht="12" customHeight="1">
      <c r="A60" s="54"/>
      <c r="B60" s="59" t="s">
        <v>105</v>
      </c>
      <c r="C60" s="59"/>
      <c r="D60" s="59"/>
      <c r="E60" s="59"/>
      <c r="F60" s="59"/>
      <c r="G60" s="65"/>
      <c r="H60" s="65"/>
      <c r="I60" s="65"/>
      <c r="J60" s="119"/>
      <c r="K60" s="119"/>
    </row>
    <row r="61" spans="1:11" s="3" customFormat="1" ht="12">
      <c r="A61" s="54"/>
      <c r="B61" s="59" t="s">
        <v>106</v>
      </c>
      <c r="C61" s="59"/>
      <c r="D61" s="67">
        <v>4.85</v>
      </c>
      <c r="E61" s="61"/>
      <c r="F61" s="62">
        <f>F54*D61</f>
        <v>3443.5581999999995</v>
      </c>
      <c r="G61" s="65"/>
      <c r="H61" s="65"/>
      <c r="I61" s="65"/>
      <c r="J61" s="119"/>
      <c r="K61" s="119"/>
    </row>
    <row r="62" spans="1:11" s="3" customFormat="1" ht="12">
      <c r="A62" s="54"/>
      <c r="B62" s="59" t="s">
        <v>107</v>
      </c>
      <c r="C62" s="59"/>
      <c r="D62" s="67">
        <v>4.85</v>
      </c>
      <c r="E62" s="61"/>
      <c r="F62" s="62">
        <f>F56*D62</f>
        <v>3633.39884</v>
      </c>
      <c r="G62" s="65"/>
      <c r="H62" s="65"/>
      <c r="I62" s="65"/>
      <c r="J62" s="119"/>
      <c r="K62" s="119"/>
    </row>
    <row r="63" spans="1:11" s="3" customFormat="1" ht="12">
      <c r="A63" s="54"/>
      <c r="B63" s="59" t="s">
        <v>100</v>
      </c>
      <c r="C63" s="59"/>
      <c r="D63" s="67">
        <v>3.07</v>
      </c>
      <c r="E63" s="61"/>
      <c r="F63" s="62">
        <f>F55*D63</f>
        <v>39211.02485599999</v>
      </c>
      <c r="G63" s="65"/>
      <c r="H63" s="65"/>
      <c r="I63" s="65"/>
      <c r="J63" s="119"/>
      <c r="K63" s="119"/>
    </row>
    <row r="64" spans="1:11" s="3" customFormat="1" ht="12">
      <c r="A64" s="54"/>
      <c r="B64" s="59" t="s">
        <v>108</v>
      </c>
      <c r="C64" s="59"/>
      <c r="D64" s="67">
        <v>3.15</v>
      </c>
      <c r="E64" s="61"/>
      <c r="F64" s="62">
        <f>F53*D64</f>
        <v>7.87849785410799E-12</v>
      </c>
      <c r="G64" s="65"/>
      <c r="H64" s="65"/>
      <c r="I64" s="65"/>
      <c r="J64" s="119"/>
      <c r="K64" s="119"/>
    </row>
    <row r="65" spans="1:11" s="3" customFormat="1" ht="12">
      <c r="A65" s="54"/>
      <c r="B65" s="120" t="s">
        <v>109</v>
      </c>
      <c r="C65" s="120"/>
      <c r="D65" s="121"/>
      <c r="E65" s="61"/>
      <c r="F65" s="62">
        <f>SUM(F61:F64)-F62</f>
        <v>42654.583055999996</v>
      </c>
      <c r="G65" s="65"/>
      <c r="H65" s="65"/>
      <c r="I65" s="65"/>
      <c r="J65" s="119"/>
      <c r="K65" s="119"/>
    </row>
    <row r="66" spans="1:11" s="3" customFormat="1" ht="12">
      <c r="A66" s="54"/>
      <c r="B66" s="59" t="s">
        <v>110</v>
      </c>
      <c r="C66" s="59"/>
      <c r="D66" s="121"/>
      <c r="E66" s="61"/>
      <c r="F66" s="62">
        <f>F61+F62</f>
        <v>7076.957039999999</v>
      </c>
      <c r="G66" s="65"/>
      <c r="H66" s="65"/>
      <c r="I66" s="65"/>
      <c r="J66" s="119"/>
      <c r="K66" s="119"/>
    </row>
    <row r="67" spans="1:11" s="3" customFormat="1" ht="12">
      <c r="A67" s="54"/>
      <c r="B67" s="59" t="s">
        <v>111</v>
      </c>
      <c r="C67" s="59"/>
      <c r="D67" s="67">
        <v>4.85</v>
      </c>
      <c r="E67" s="61"/>
      <c r="F67" s="62">
        <f>F57*D67</f>
        <v>6723.109188</v>
      </c>
      <c r="G67" s="65"/>
      <c r="H67" s="65"/>
      <c r="I67" s="65"/>
      <c r="J67" s="119"/>
      <c r="K67" s="119"/>
    </row>
    <row r="68" spans="1:11" s="3" customFormat="1" ht="12">
      <c r="A68" s="54"/>
      <c r="B68" s="59" t="s">
        <v>112</v>
      </c>
      <c r="C68" s="59"/>
      <c r="D68" s="67">
        <v>4.85</v>
      </c>
      <c r="E68" s="61"/>
      <c r="F68" s="62">
        <f>F58*D68</f>
        <v>4600.022076</v>
      </c>
      <c r="G68" s="65"/>
      <c r="H68" s="65"/>
      <c r="I68" s="65"/>
      <c r="J68" s="119"/>
      <c r="K68" s="119"/>
    </row>
    <row r="69" spans="1:11" s="3" customFormat="1" ht="12" customHeight="1">
      <c r="A69" s="54"/>
      <c r="B69" s="120" t="s">
        <v>49</v>
      </c>
      <c r="C69" s="120"/>
      <c r="D69" s="121"/>
      <c r="E69" s="57"/>
      <c r="F69" s="62">
        <f>SUM(F66:F68)+F65-F66</f>
        <v>53977.71431999999</v>
      </c>
      <c r="G69" s="122"/>
      <c r="H69" s="65"/>
      <c r="I69" s="65"/>
      <c r="J69" s="119"/>
      <c r="K69" s="119"/>
    </row>
    <row r="70" spans="1:16" s="1" customFormat="1" ht="12.75" customHeight="1">
      <c r="A70" s="123" t="str">
        <f>Смета!A68</f>
        <v>Материалы, не учтенные расценками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53"/>
    </row>
    <row r="71" spans="1:16" s="1" customFormat="1" ht="12.75" customHeight="1">
      <c r="A71" s="39">
        <v>1</v>
      </c>
      <c r="B71" s="125">
        <f>B43+1</f>
        <v>13</v>
      </c>
      <c r="C71" s="126">
        <f>Смета!C69</f>
        <v>0</v>
      </c>
      <c r="D71" s="127"/>
      <c r="E71" s="128"/>
      <c r="F71" s="129"/>
      <c r="G71" s="125"/>
      <c r="H71" s="130">
        <f aca="true" t="shared" si="4" ref="H71:H76">F71*G71</f>
        <v>0</v>
      </c>
      <c r="I71" s="422" t="s">
        <v>191</v>
      </c>
      <c r="J71" s="422" t="s">
        <v>191</v>
      </c>
      <c r="K71" s="422" t="s">
        <v>191</v>
      </c>
      <c r="L71" s="422" t="s">
        <v>191</v>
      </c>
      <c r="M71" s="422" t="s">
        <v>191</v>
      </c>
      <c r="N71" s="422" t="s">
        <v>191</v>
      </c>
      <c r="O71" s="422" t="s">
        <v>191</v>
      </c>
      <c r="P71" s="421" t="s">
        <v>114</v>
      </c>
    </row>
    <row r="72" spans="1:16" s="1" customFormat="1" ht="12.75" customHeight="1">
      <c r="A72" s="32">
        <v>2</v>
      </c>
      <c r="B72" s="44">
        <f>B71+1</f>
        <v>14</v>
      </c>
      <c r="C72" s="126">
        <f>Смета!C71</f>
        <v>0</v>
      </c>
      <c r="D72" s="131"/>
      <c r="E72" s="132"/>
      <c r="F72" s="133"/>
      <c r="G72" s="44"/>
      <c r="H72" s="134">
        <f t="shared" si="4"/>
        <v>0</v>
      </c>
      <c r="I72" s="421" t="s">
        <v>191</v>
      </c>
      <c r="J72" s="421" t="s">
        <v>191</v>
      </c>
      <c r="K72" s="421" t="s">
        <v>191</v>
      </c>
      <c r="L72" s="421" t="s">
        <v>191</v>
      </c>
      <c r="M72" s="421" t="s">
        <v>191</v>
      </c>
      <c r="N72" s="421" t="s">
        <v>191</v>
      </c>
      <c r="O72" s="421" t="s">
        <v>114</v>
      </c>
      <c r="P72" s="421" t="s">
        <v>114</v>
      </c>
    </row>
    <row r="73" spans="1:21" s="1" customFormat="1" ht="12.75" customHeight="1">
      <c r="A73" s="32">
        <v>3</v>
      </c>
      <c r="B73" s="44">
        <f>B72+1</f>
        <v>15</v>
      </c>
      <c r="C73" s="126">
        <f>Смета!C73</f>
        <v>0</v>
      </c>
      <c r="D73" s="131"/>
      <c r="E73" s="132"/>
      <c r="F73" s="135"/>
      <c r="G73" s="44"/>
      <c r="H73" s="134">
        <f t="shared" si="4"/>
        <v>0</v>
      </c>
      <c r="I73" s="421" t="s">
        <v>191</v>
      </c>
      <c r="J73" s="421" t="s">
        <v>191</v>
      </c>
      <c r="K73" s="421" t="s">
        <v>191</v>
      </c>
      <c r="L73" s="421" t="s">
        <v>191</v>
      </c>
      <c r="M73" s="421" t="s">
        <v>191</v>
      </c>
      <c r="N73" s="421" t="s">
        <v>191</v>
      </c>
      <c r="O73" s="421" t="s">
        <v>114</v>
      </c>
      <c r="P73" s="421" t="s">
        <v>114</v>
      </c>
      <c r="Q73" s="76"/>
      <c r="R73" s="76"/>
      <c r="S73" s="76"/>
      <c r="T73" s="76"/>
      <c r="U73" s="76"/>
    </row>
    <row r="74" spans="1:16" s="1" customFormat="1" ht="12">
      <c r="A74" s="32">
        <f>A73+1</f>
        <v>4</v>
      </c>
      <c r="B74" s="44">
        <f>B73+1</f>
        <v>16</v>
      </c>
      <c r="C74" s="126">
        <f>Смета!C75</f>
        <v>0</v>
      </c>
      <c r="D74" s="136"/>
      <c r="E74" s="132"/>
      <c r="F74" s="135"/>
      <c r="G74" s="44"/>
      <c r="H74" s="134">
        <f t="shared" si="4"/>
        <v>0</v>
      </c>
      <c r="I74" s="421" t="s">
        <v>191</v>
      </c>
      <c r="J74" s="421" t="s">
        <v>191</v>
      </c>
      <c r="K74" s="421" t="s">
        <v>191</v>
      </c>
      <c r="L74" s="421" t="s">
        <v>191</v>
      </c>
      <c r="M74" s="421" t="s">
        <v>191</v>
      </c>
      <c r="N74" s="421" t="s">
        <v>191</v>
      </c>
      <c r="O74" s="421" t="s">
        <v>114</v>
      </c>
      <c r="P74" s="421" t="s">
        <v>114</v>
      </c>
    </row>
    <row r="75" spans="1:16" s="1" customFormat="1" ht="12.75" customHeight="1">
      <c r="A75" s="32"/>
      <c r="B75" s="44"/>
      <c r="C75" s="126">
        <f>Смета!C77</f>
        <v>0</v>
      </c>
      <c r="D75" s="136"/>
      <c r="E75" s="132"/>
      <c r="F75" s="135"/>
      <c r="G75" s="44"/>
      <c r="H75" s="134">
        <f t="shared" si="4"/>
        <v>0</v>
      </c>
      <c r="I75" s="421" t="s">
        <v>191</v>
      </c>
      <c r="J75" s="421" t="s">
        <v>191</v>
      </c>
      <c r="K75" s="421" t="s">
        <v>191</v>
      </c>
      <c r="L75" s="421" t="s">
        <v>191</v>
      </c>
      <c r="M75" s="421" t="s">
        <v>191</v>
      </c>
      <c r="N75" s="421" t="s">
        <v>191</v>
      </c>
      <c r="O75" s="112"/>
      <c r="P75" s="112"/>
    </row>
    <row r="76" spans="1:16" s="1" customFormat="1" ht="24" customHeight="1">
      <c r="A76" s="32">
        <f>A74+1</f>
        <v>5</v>
      </c>
      <c r="B76" s="44">
        <f>B74+1</f>
        <v>17</v>
      </c>
      <c r="C76" s="126">
        <f>Смета!C78</f>
        <v>0</v>
      </c>
      <c r="D76" s="131"/>
      <c r="E76" s="132"/>
      <c r="F76" s="135"/>
      <c r="G76" s="44"/>
      <c r="H76" s="134">
        <f t="shared" si="4"/>
        <v>0</v>
      </c>
      <c r="I76" s="421" t="s">
        <v>191</v>
      </c>
      <c r="J76" s="421" t="s">
        <v>191</v>
      </c>
      <c r="K76" s="421" t="s">
        <v>191</v>
      </c>
      <c r="L76" s="421" t="s">
        <v>191</v>
      </c>
      <c r="M76" s="421" t="s">
        <v>191</v>
      </c>
      <c r="N76" s="421" t="s">
        <v>191</v>
      </c>
      <c r="O76" s="421" t="s">
        <v>114</v>
      </c>
      <c r="P76" s="421" t="s">
        <v>114</v>
      </c>
    </row>
    <row r="77" spans="1:11" s="4" customFormat="1" ht="12.75" customHeight="1">
      <c r="A77" s="137" t="s">
        <v>115</v>
      </c>
      <c r="B77" s="137"/>
      <c r="C77" s="137"/>
      <c r="D77" s="138"/>
      <c r="E77" s="139"/>
      <c r="F77" s="139"/>
      <c r="G77" s="140"/>
      <c r="H77" s="141">
        <f>SUM(H71:H76)+H74</f>
        <v>0</v>
      </c>
      <c r="I77" s="155"/>
      <c r="J77" s="155"/>
      <c r="K77" s="155"/>
    </row>
    <row r="78" spans="1:11" s="3" customFormat="1" ht="12">
      <c r="A78" s="54"/>
      <c r="B78" s="55" t="s">
        <v>96</v>
      </c>
      <c r="C78" s="55"/>
      <c r="D78" s="56"/>
      <c r="E78" s="57"/>
      <c r="F78" s="119">
        <f>H77</f>
        <v>0</v>
      </c>
      <c r="G78" s="65"/>
      <c r="H78" s="65"/>
      <c r="I78" s="156"/>
      <c r="J78" s="155"/>
      <c r="K78" s="156"/>
    </row>
    <row r="79" spans="1:11" s="3" customFormat="1" ht="12">
      <c r="A79" s="54"/>
      <c r="B79" s="55" t="s">
        <v>97</v>
      </c>
      <c r="C79" s="55"/>
      <c r="D79" s="60"/>
      <c r="E79" s="61"/>
      <c r="F79" s="62">
        <f>F78</f>
        <v>0</v>
      </c>
      <c r="G79" s="65"/>
      <c r="H79" s="65"/>
      <c r="I79" s="65"/>
      <c r="J79" s="119"/>
      <c r="K79" s="119"/>
    </row>
    <row r="80" spans="1:11" s="3" customFormat="1" ht="12">
      <c r="A80" s="54"/>
      <c r="B80" s="59" t="s">
        <v>113</v>
      </c>
      <c r="C80" s="59"/>
      <c r="D80" s="60"/>
      <c r="E80" s="61"/>
      <c r="F80" s="64">
        <f>F79</f>
        <v>0</v>
      </c>
      <c r="G80" s="65"/>
      <c r="H80" s="65"/>
      <c r="I80" s="65"/>
      <c r="J80" s="119"/>
      <c r="K80" s="119"/>
    </row>
    <row r="81" spans="1:11" s="3" customFormat="1" ht="12">
      <c r="A81" s="54"/>
      <c r="B81" s="55" t="s">
        <v>116</v>
      </c>
      <c r="C81" s="55"/>
      <c r="D81" s="63"/>
      <c r="E81" s="57"/>
      <c r="F81" s="62">
        <f>F80</f>
        <v>0</v>
      </c>
      <c r="G81" s="65"/>
      <c r="H81" s="65"/>
      <c r="I81" s="65"/>
      <c r="J81" s="119"/>
      <c r="K81" s="119"/>
    </row>
    <row r="82" spans="1:11" s="3" customFormat="1" ht="12" customHeight="1">
      <c r="A82" s="54"/>
      <c r="B82" s="59" t="s">
        <v>117</v>
      </c>
      <c r="C82" s="59"/>
      <c r="D82" s="59"/>
      <c r="E82" s="59"/>
      <c r="F82" s="62"/>
      <c r="G82" s="58"/>
      <c r="H82" s="58"/>
      <c r="I82" s="58"/>
      <c r="J82" s="57"/>
      <c r="K82" s="57"/>
    </row>
    <row r="83" spans="1:11" s="3" customFormat="1" ht="12">
      <c r="A83" s="54"/>
      <c r="B83" s="142" t="s">
        <v>108</v>
      </c>
      <c r="C83" s="142"/>
      <c r="D83" s="59"/>
      <c r="E83" s="61">
        <v>3.15</v>
      </c>
      <c r="F83" s="62">
        <f>(F81)*E83</f>
        <v>0</v>
      </c>
      <c r="G83" s="58"/>
      <c r="H83" s="58"/>
      <c r="I83" s="122"/>
      <c r="J83" s="57"/>
      <c r="K83" s="57"/>
    </row>
    <row r="84" spans="1:11" s="3" customFormat="1" ht="12">
      <c r="A84" s="54"/>
      <c r="B84" s="55" t="s">
        <v>109</v>
      </c>
      <c r="C84" s="55"/>
      <c r="D84" s="59"/>
      <c r="E84" s="61"/>
      <c r="F84" s="62">
        <f>F83</f>
        <v>0</v>
      </c>
      <c r="G84" s="58"/>
      <c r="H84" s="58"/>
      <c r="I84" s="58"/>
      <c r="J84" s="57"/>
      <c r="K84" s="57"/>
    </row>
    <row r="85" spans="1:16" s="1" customFormat="1" ht="12.75" customHeight="1">
      <c r="A85" s="123" t="str">
        <f>Смета!A92</f>
        <v>Подготовительные работы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53"/>
    </row>
    <row r="86" spans="1:16" s="1" customFormat="1" ht="12">
      <c r="A86" s="39">
        <v>1</v>
      </c>
      <c r="B86" s="125">
        <f>B76+1</f>
        <v>18</v>
      </c>
      <c r="C86" s="126">
        <f>Смета!C93</f>
        <v>0</v>
      </c>
      <c r="D86" s="143">
        <f>Смета!B93</f>
        <v>0</v>
      </c>
      <c r="E86" s="143">
        <f>Смета!D94</f>
        <v>0</v>
      </c>
      <c r="F86" s="129"/>
      <c r="G86" s="125"/>
      <c r="H86" s="130">
        <f aca="true" t="shared" si="5" ref="H86:H101">F86*G86</f>
        <v>0</v>
      </c>
      <c r="I86" s="154"/>
      <c r="J86" s="154"/>
      <c r="K86" s="154"/>
      <c r="L86" s="130">
        <f aca="true" t="shared" si="6" ref="L86:L101">F86*I86</f>
        <v>0</v>
      </c>
      <c r="M86" s="130">
        <f aca="true" t="shared" si="7" ref="M86:M101">F86*J86</f>
        <v>0</v>
      </c>
      <c r="N86" s="130">
        <f aca="true" t="shared" si="8" ref="N86:N101">F86*K86</f>
        <v>0</v>
      </c>
      <c r="O86" s="421" t="s">
        <v>114</v>
      </c>
      <c r="P86" s="421" t="s">
        <v>114</v>
      </c>
    </row>
    <row r="87" spans="1:16" s="1" customFormat="1" ht="12">
      <c r="A87" s="32">
        <v>2</v>
      </c>
      <c r="B87" s="44">
        <f>B86+1</f>
        <v>19</v>
      </c>
      <c r="C87" s="144">
        <f>Смета!C95</f>
        <v>0</v>
      </c>
      <c r="D87" s="46">
        <f>Смета!B95</f>
        <v>0</v>
      </c>
      <c r="E87" s="46">
        <f>Смета!D96</f>
        <v>0</v>
      </c>
      <c r="F87" s="133"/>
      <c r="G87" s="44"/>
      <c r="H87" s="134">
        <f t="shared" si="5"/>
        <v>0</v>
      </c>
      <c r="I87" s="112"/>
      <c r="J87" s="112"/>
      <c r="K87" s="112"/>
      <c r="L87" s="134">
        <f t="shared" si="6"/>
        <v>0</v>
      </c>
      <c r="M87" s="134">
        <f t="shared" si="7"/>
        <v>0</v>
      </c>
      <c r="N87" s="134">
        <f t="shared" si="8"/>
        <v>0</v>
      </c>
      <c r="O87" s="421" t="s">
        <v>114</v>
      </c>
      <c r="P87" s="421" t="s">
        <v>114</v>
      </c>
    </row>
    <row r="88" spans="1:16" s="1" customFormat="1" ht="12">
      <c r="A88" s="32">
        <f>A87+1</f>
        <v>3</v>
      </c>
      <c r="B88" s="44">
        <f>B87+1</f>
        <v>20</v>
      </c>
      <c r="C88" s="144">
        <f>Смета!C97</f>
        <v>0</v>
      </c>
      <c r="D88" s="46">
        <f>Смета!B97</f>
        <v>0</v>
      </c>
      <c r="E88" s="46">
        <f>Смета!D98</f>
        <v>0</v>
      </c>
      <c r="F88" s="135"/>
      <c r="G88" s="44"/>
      <c r="H88" s="134">
        <f t="shared" si="5"/>
        <v>0</v>
      </c>
      <c r="I88" s="112"/>
      <c r="J88" s="112"/>
      <c r="K88" s="112"/>
      <c r="L88" s="134">
        <f t="shared" si="6"/>
        <v>0</v>
      </c>
      <c r="M88" s="134">
        <f t="shared" si="7"/>
        <v>0</v>
      </c>
      <c r="N88" s="134">
        <f t="shared" si="8"/>
        <v>0</v>
      </c>
      <c r="O88" s="421" t="s">
        <v>114</v>
      </c>
      <c r="P88" s="421" t="s">
        <v>114</v>
      </c>
    </row>
    <row r="89" spans="1:16" s="1" customFormat="1" ht="12">
      <c r="A89" s="32">
        <f aca="true" t="shared" si="9" ref="A89:A101">A88+1</f>
        <v>4</v>
      </c>
      <c r="B89" s="44">
        <f aca="true" t="shared" si="10" ref="B89:B101">B88+1</f>
        <v>21</v>
      </c>
      <c r="C89" s="126">
        <f>Смета!C99</f>
        <v>0</v>
      </c>
      <c r="D89" s="143">
        <f>Смета!B99</f>
        <v>0</v>
      </c>
      <c r="E89" s="143">
        <f>Смета!D100</f>
        <v>0</v>
      </c>
      <c r="F89" s="129"/>
      <c r="G89" s="125"/>
      <c r="H89" s="130">
        <f t="shared" si="5"/>
        <v>0</v>
      </c>
      <c r="I89" s="154"/>
      <c r="J89" s="154"/>
      <c r="K89" s="154"/>
      <c r="L89" s="130">
        <f t="shared" si="6"/>
        <v>0</v>
      </c>
      <c r="M89" s="130">
        <f t="shared" si="7"/>
        <v>0</v>
      </c>
      <c r="N89" s="130">
        <f t="shared" si="8"/>
        <v>0</v>
      </c>
      <c r="O89" s="421" t="s">
        <v>114</v>
      </c>
      <c r="P89" s="421" t="s">
        <v>114</v>
      </c>
    </row>
    <row r="90" spans="1:16" s="1" customFormat="1" ht="12">
      <c r="A90" s="32">
        <f t="shared" si="9"/>
        <v>5</v>
      </c>
      <c r="B90" s="44">
        <f t="shared" si="10"/>
        <v>22</v>
      </c>
      <c r="C90" s="144">
        <f>Смета!C101</f>
        <v>0</v>
      </c>
      <c r="D90" s="46">
        <f>Смета!B101</f>
        <v>0</v>
      </c>
      <c r="E90" s="46">
        <f>Смета!D102</f>
        <v>0</v>
      </c>
      <c r="F90" s="145"/>
      <c r="G90" s="44"/>
      <c r="H90" s="134">
        <f t="shared" si="5"/>
        <v>0</v>
      </c>
      <c r="I90" s="112"/>
      <c r="J90" s="112"/>
      <c r="K90" s="112"/>
      <c r="L90" s="134">
        <f t="shared" si="6"/>
        <v>0</v>
      </c>
      <c r="M90" s="134">
        <f t="shared" si="7"/>
        <v>0</v>
      </c>
      <c r="N90" s="134">
        <f t="shared" si="8"/>
        <v>0</v>
      </c>
      <c r="O90" s="421" t="s">
        <v>114</v>
      </c>
      <c r="P90" s="421" t="s">
        <v>114</v>
      </c>
    </row>
    <row r="91" spans="1:16" s="1" customFormat="1" ht="12">
      <c r="A91" s="32">
        <f t="shared" si="9"/>
        <v>6</v>
      </c>
      <c r="B91" s="44">
        <f t="shared" si="10"/>
        <v>23</v>
      </c>
      <c r="C91" s="144">
        <f>Смета!C103</f>
        <v>0</v>
      </c>
      <c r="D91" s="46">
        <f>Смета!B103</f>
        <v>0</v>
      </c>
      <c r="E91" s="46">
        <f>Смета!D104</f>
        <v>0</v>
      </c>
      <c r="F91" s="135"/>
      <c r="G91" s="44"/>
      <c r="H91" s="134">
        <f t="shared" si="5"/>
        <v>0</v>
      </c>
      <c r="I91" s="112"/>
      <c r="J91" s="112"/>
      <c r="K91" s="112"/>
      <c r="L91" s="134">
        <f t="shared" si="6"/>
        <v>0</v>
      </c>
      <c r="M91" s="134">
        <f t="shared" si="7"/>
        <v>0</v>
      </c>
      <c r="N91" s="134">
        <f t="shared" si="8"/>
        <v>0</v>
      </c>
      <c r="O91" s="421" t="s">
        <v>114</v>
      </c>
      <c r="P91" s="421" t="s">
        <v>114</v>
      </c>
    </row>
    <row r="92" spans="1:16" s="1" customFormat="1" ht="12">
      <c r="A92" s="32">
        <f t="shared" si="9"/>
        <v>7</v>
      </c>
      <c r="B92" s="44">
        <f t="shared" si="10"/>
        <v>24</v>
      </c>
      <c r="C92" s="144">
        <f>Смета!C105</f>
        <v>0</v>
      </c>
      <c r="D92" s="143">
        <f>Смета!B105</f>
        <v>0</v>
      </c>
      <c r="E92" s="143">
        <f>Смета!D106</f>
        <v>0</v>
      </c>
      <c r="F92" s="129"/>
      <c r="G92" s="125"/>
      <c r="H92" s="130">
        <f t="shared" si="5"/>
        <v>0</v>
      </c>
      <c r="I92" s="154"/>
      <c r="J92" s="154"/>
      <c r="K92" s="154"/>
      <c r="L92" s="130">
        <f t="shared" si="6"/>
        <v>0</v>
      </c>
      <c r="M92" s="130">
        <f t="shared" si="7"/>
        <v>0</v>
      </c>
      <c r="N92" s="130">
        <f t="shared" si="8"/>
        <v>0</v>
      </c>
      <c r="O92" s="421" t="s">
        <v>114</v>
      </c>
      <c r="P92" s="421" t="s">
        <v>114</v>
      </c>
    </row>
    <row r="93" spans="1:16" s="1" customFormat="1" ht="12">
      <c r="A93" s="32">
        <f t="shared" si="9"/>
        <v>8</v>
      </c>
      <c r="B93" s="44">
        <f t="shared" si="10"/>
        <v>25</v>
      </c>
      <c r="C93" s="144">
        <f>Смета!C107</f>
        <v>0</v>
      </c>
      <c r="D93" s="46">
        <f>Смета!B107</f>
        <v>0</v>
      </c>
      <c r="E93" s="46">
        <f>Смета!D108</f>
        <v>0</v>
      </c>
      <c r="F93" s="145"/>
      <c r="G93" s="44"/>
      <c r="H93" s="134">
        <f t="shared" si="5"/>
        <v>0</v>
      </c>
      <c r="I93" s="112"/>
      <c r="J93" s="112"/>
      <c r="K93" s="112"/>
      <c r="L93" s="134">
        <f t="shared" si="6"/>
        <v>0</v>
      </c>
      <c r="M93" s="134">
        <f t="shared" si="7"/>
        <v>0</v>
      </c>
      <c r="N93" s="134">
        <f t="shared" si="8"/>
        <v>0</v>
      </c>
      <c r="O93" s="421" t="s">
        <v>114</v>
      </c>
      <c r="P93" s="421" t="s">
        <v>114</v>
      </c>
    </row>
    <row r="94" spans="1:16" s="1" customFormat="1" ht="12">
      <c r="A94" s="32">
        <f t="shared" si="9"/>
        <v>9</v>
      </c>
      <c r="B94" s="44">
        <f t="shared" si="10"/>
        <v>26</v>
      </c>
      <c r="C94" s="144">
        <f>Смета!C109</f>
        <v>0</v>
      </c>
      <c r="D94" s="46">
        <f>Смета!B109</f>
        <v>0</v>
      </c>
      <c r="E94" s="46">
        <f>Смета!D110</f>
        <v>0</v>
      </c>
      <c r="F94" s="135"/>
      <c r="G94" s="44"/>
      <c r="H94" s="134">
        <f t="shared" si="5"/>
        <v>0</v>
      </c>
      <c r="I94" s="112"/>
      <c r="J94" s="112"/>
      <c r="K94" s="112"/>
      <c r="L94" s="134">
        <f t="shared" si="6"/>
        <v>0</v>
      </c>
      <c r="M94" s="134">
        <f t="shared" si="7"/>
        <v>0</v>
      </c>
      <c r="N94" s="134">
        <f t="shared" si="8"/>
        <v>0</v>
      </c>
      <c r="O94" s="421" t="s">
        <v>114</v>
      </c>
      <c r="P94" s="421" t="s">
        <v>114</v>
      </c>
    </row>
    <row r="95" spans="1:16" s="1" customFormat="1" ht="12">
      <c r="A95" s="32">
        <f t="shared" si="9"/>
        <v>10</v>
      </c>
      <c r="B95" s="44">
        <f t="shared" si="10"/>
        <v>27</v>
      </c>
      <c r="C95" s="126">
        <f>Смета!C111</f>
        <v>0</v>
      </c>
      <c r="D95" s="143">
        <f>Смета!B111</f>
        <v>0</v>
      </c>
      <c r="E95" s="143">
        <f>Смета!D112</f>
        <v>0</v>
      </c>
      <c r="F95" s="129"/>
      <c r="G95" s="125"/>
      <c r="H95" s="130">
        <f t="shared" si="5"/>
        <v>0</v>
      </c>
      <c r="I95" s="154"/>
      <c r="J95" s="154"/>
      <c r="K95" s="154"/>
      <c r="L95" s="130">
        <f t="shared" si="6"/>
        <v>0</v>
      </c>
      <c r="M95" s="130">
        <f t="shared" si="7"/>
        <v>0</v>
      </c>
      <c r="N95" s="130">
        <f t="shared" si="8"/>
        <v>0</v>
      </c>
      <c r="O95" s="421" t="s">
        <v>114</v>
      </c>
      <c r="P95" s="421" t="s">
        <v>114</v>
      </c>
    </row>
    <row r="96" spans="1:16" s="1" customFormat="1" ht="12">
      <c r="A96" s="32">
        <f t="shared" si="9"/>
        <v>11</v>
      </c>
      <c r="B96" s="44">
        <f t="shared" si="10"/>
        <v>28</v>
      </c>
      <c r="C96" s="144">
        <f>Смета!C113</f>
        <v>0</v>
      </c>
      <c r="D96" s="46">
        <f>Смета!B113</f>
        <v>0</v>
      </c>
      <c r="E96" s="46">
        <f>Смета!D114</f>
        <v>0</v>
      </c>
      <c r="F96" s="133"/>
      <c r="G96" s="44"/>
      <c r="H96" s="134">
        <f t="shared" si="5"/>
        <v>0</v>
      </c>
      <c r="I96" s="112"/>
      <c r="J96" s="112"/>
      <c r="K96" s="112"/>
      <c r="L96" s="134">
        <f t="shared" si="6"/>
        <v>0</v>
      </c>
      <c r="M96" s="134">
        <f t="shared" si="7"/>
        <v>0</v>
      </c>
      <c r="N96" s="134">
        <f t="shared" si="8"/>
        <v>0</v>
      </c>
      <c r="O96" s="421" t="s">
        <v>114</v>
      </c>
      <c r="P96" s="421" t="s">
        <v>114</v>
      </c>
    </row>
    <row r="97" spans="1:16" s="1" customFormat="1" ht="12">
      <c r="A97" s="32">
        <f t="shared" si="9"/>
        <v>12</v>
      </c>
      <c r="B97" s="44">
        <f t="shared" si="10"/>
        <v>29</v>
      </c>
      <c r="C97" s="144">
        <f>Смета!C115</f>
        <v>0</v>
      </c>
      <c r="D97" s="46">
        <f>Смета!B115</f>
        <v>0</v>
      </c>
      <c r="E97" s="46">
        <f>Смета!D116</f>
        <v>0</v>
      </c>
      <c r="F97" s="135"/>
      <c r="G97" s="44"/>
      <c r="H97" s="134">
        <f t="shared" si="5"/>
        <v>0</v>
      </c>
      <c r="I97" s="112"/>
      <c r="J97" s="112"/>
      <c r="K97" s="112"/>
      <c r="L97" s="134">
        <f t="shared" si="6"/>
        <v>0</v>
      </c>
      <c r="M97" s="134">
        <f t="shared" si="7"/>
        <v>0</v>
      </c>
      <c r="N97" s="134">
        <f t="shared" si="8"/>
        <v>0</v>
      </c>
      <c r="O97" s="421" t="s">
        <v>114</v>
      </c>
      <c r="P97" s="421" t="s">
        <v>114</v>
      </c>
    </row>
    <row r="98" spans="1:16" s="1" customFormat="1" ht="12">
      <c r="A98" s="32">
        <f t="shared" si="9"/>
        <v>13</v>
      </c>
      <c r="B98" s="44">
        <f t="shared" si="10"/>
        <v>30</v>
      </c>
      <c r="C98" s="126">
        <f>Смета!C117</f>
        <v>0</v>
      </c>
      <c r="D98" s="143">
        <f>Смета!B117</f>
        <v>0</v>
      </c>
      <c r="E98" s="143">
        <f>Смета!D118</f>
        <v>0</v>
      </c>
      <c r="F98" s="129"/>
      <c r="G98" s="125"/>
      <c r="H98" s="130">
        <f t="shared" si="5"/>
        <v>0</v>
      </c>
      <c r="I98" s="154"/>
      <c r="J98" s="154"/>
      <c r="K98" s="154"/>
      <c r="L98" s="130">
        <f t="shared" si="6"/>
        <v>0</v>
      </c>
      <c r="M98" s="130">
        <f t="shared" si="7"/>
        <v>0</v>
      </c>
      <c r="N98" s="130">
        <f t="shared" si="8"/>
        <v>0</v>
      </c>
      <c r="O98" s="421" t="s">
        <v>114</v>
      </c>
      <c r="P98" s="421" t="s">
        <v>114</v>
      </c>
    </row>
    <row r="99" spans="1:16" s="1" customFormat="1" ht="12">
      <c r="A99" s="32">
        <f t="shared" si="9"/>
        <v>14</v>
      </c>
      <c r="B99" s="44">
        <f t="shared" si="10"/>
        <v>31</v>
      </c>
      <c r="C99" s="144">
        <f>Смета!C119</f>
        <v>0</v>
      </c>
      <c r="D99" s="46">
        <f>Смета!B119</f>
        <v>0</v>
      </c>
      <c r="E99" s="46">
        <f>Смета!D120</f>
        <v>0</v>
      </c>
      <c r="F99" s="133"/>
      <c r="G99" s="44"/>
      <c r="H99" s="134">
        <f t="shared" si="5"/>
        <v>0</v>
      </c>
      <c r="I99" s="112"/>
      <c r="J99" s="112"/>
      <c r="K99" s="112"/>
      <c r="L99" s="134">
        <f t="shared" si="6"/>
        <v>0</v>
      </c>
      <c r="M99" s="134">
        <f t="shared" si="7"/>
        <v>0</v>
      </c>
      <c r="N99" s="134">
        <f t="shared" si="8"/>
        <v>0</v>
      </c>
      <c r="O99" s="421" t="s">
        <v>114</v>
      </c>
      <c r="P99" s="421" t="s">
        <v>114</v>
      </c>
    </row>
    <row r="100" spans="1:16" s="1" customFormat="1" ht="12">
      <c r="A100" s="32">
        <f t="shared" si="9"/>
        <v>15</v>
      </c>
      <c r="B100" s="44">
        <f t="shared" si="10"/>
        <v>32</v>
      </c>
      <c r="C100" s="144">
        <f>Смета!C121</f>
        <v>0</v>
      </c>
      <c r="D100" s="46">
        <f>Смета!B121</f>
        <v>0</v>
      </c>
      <c r="E100" s="46">
        <f>Смета!D122</f>
        <v>0</v>
      </c>
      <c r="F100" s="135"/>
      <c r="G100" s="44"/>
      <c r="H100" s="134">
        <f t="shared" si="5"/>
        <v>0</v>
      </c>
      <c r="I100" s="112"/>
      <c r="J100" s="112"/>
      <c r="K100" s="112"/>
      <c r="L100" s="134">
        <f t="shared" si="6"/>
        <v>0</v>
      </c>
      <c r="M100" s="134">
        <f t="shared" si="7"/>
        <v>0</v>
      </c>
      <c r="N100" s="134">
        <f t="shared" si="8"/>
        <v>0</v>
      </c>
      <c r="O100" s="421" t="s">
        <v>114</v>
      </c>
      <c r="P100" s="421" t="s">
        <v>114</v>
      </c>
    </row>
    <row r="101" spans="1:16" s="1" customFormat="1" ht="12">
      <c r="A101" s="32">
        <f t="shared" si="9"/>
        <v>16</v>
      </c>
      <c r="B101" s="44">
        <f t="shared" si="10"/>
        <v>33</v>
      </c>
      <c r="C101" s="144">
        <f>Смета!C123</f>
        <v>0</v>
      </c>
      <c r="D101" s="46">
        <f>Смета!B123</f>
        <v>0</v>
      </c>
      <c r="E101" s="146" t="s">
        <v>192</v>
      </c>
      <c r="F101" s="135"/>
      <c r="G101" s="44"/>
      <c r="H101" s="134">
        <f t="shared" si="5"/>
        <v>0</v>
      </c>
      <c r="I101" s="112"/>
      <c r="J101" s="112"/>
      <c r="K101" s="112"/>
      <c r="L101" s="134">
        <f t="shared" si="6"/>
        <v>0</v>
      </c>
      <c r="M101" s="134">
        <f t="shared" si="7"/>
        <v>0</v>
      </c>
      <c r="N101" s="134">
        <f t="shared" si="8"/>
        <v>0</v>
      </c>
      <c r="O101" s="421" t="s">
        <v>114</v>
      </c>
      <c r="P101" s="421" t="s">
        <v>114</v>
      </c>
    </row>
    <row r="102" spans="1:16" s="5" customFormat="1" ht="12">
      <c r="A102" s="147" t="s">
        <v>193</v>
      </c>
      <c r="B102" s="147"/>
      <c r="C102" s="147"/>
      <c r="D102" s="138"/>
      <c r="E102" s="148"/>
      <c r="F102" s="149"/>
      <c r="G102" s="148"/>
      <c r="H102" s="150">
        <f>SUM(H86:H101)</f>
        <v>0</v>
      </c>
      <c r="I102" s="150"/>
      <c r="J102" s="150"/>
      <c r="K102" s="150"/>
      <c r="L102" s="150">
        <f>SUM(L86:L101)</f>
        <v>0</v>
      </c>
      <c r="M102" s="150">
        <f>SUM(M86:M101)</f>
        <v>0</v>
      </c>
      <c r="N102" s="150">
        <f>SUM(N86:N101)</f>
        <v>0</v>
      </c>
      <c r="O102" s="157"/>
      <c r="P102" s="157"/>
    </row>
    <row r="103" spans="1:11" s="6" customFormat="1" ht="12">
      <c r="A103" s="54"/>
      <c r="B103" s="55" t="s">
        <v>92</v>
      </c>
      <c r="C103" s="55"/>
      <c r="D103" s="56"/>
      <c r="E103" s="57"/>
      <c r="F103" s="57"/>
      <c r="G103" s="65"/>
      <c r="H103" s="65"/>
      <c r="I103" s="158"/>
      <c r="J103" s="159"/>
      <c r="K103" s="160"/>
    </row>
    <row r="104" spans="1:11" s="3" customFormat="1" ht="12">
      <c r="A104" s="54"/>
      <c r="B104" s="66" t="s">
        <v>127</v>
      </c>
      <c r="C104" s="66"/>
      <c r="D104" s="63">
        <v>0.95</v>
      </c>
      <c r="E104" s="151" t="s">
        <v>121</v>
      </c>
      <c r="F104" s="64">
        <f>(N100-N88)*D104</f>
        <v>0</v>
      </c>
      <c r="G104" s="65"/>
      <c r="H104" s="65"/>
      <c r="I104" s="65"/>
      <c r="J104" s="119"/>
      <c r="K104" s="119"/>
    </row>
    <row r="105" spans="1:11" s="3" customFormat="1" ht="12">
      <c r="A105" s="54"/>
      <c r="B105" s="66" t="s">
        <v>194</v>
      </c>
      <c r="C105" s="66"/>
      <c r="D105" s="63">
        <v>1.42</v>
      </c>
      <c r="E105" s="151" t="s">
        <v>121</v>
      </c>
      <c r="F105" s="64">
        <f>(L89-N89+L92-N92+L93-N93)*D105</f>
        <v>0</v>
      </c>
      <c r="G105" s="65"/>
      <c r="H105" s="65"/>
      <c r="I105" s="65"/>
      <c r="J105" s="119"/>
      <c r="K105" s="119"/>
    </row>
    <row r="106" spans="1:11" s="3" customFormat="1" ht="12">
      <c r="A106" s="54"/>
      <c r="B106" s="66" t="s">
        <v>123</v>
      </c>
      <c r="C106" s="66"/>
      <c r="D106" s="63">
        <v>1.15</v>
      </c>
      <c r="E106" s="151" t="s">
        <v>121</v>
      </c>
      <c r="F106" s="64">
        <f>(L99-N99)*D106</f>
        <v>0</v>
      </c>
      <c r="G106" s="65"/>
      <c r="H106" s="65"/>
      <c r="I106" s="65"/>
      <c r="J106" s="119"/>
      <c r="K106" s="119"/>
    </row>
    <row r="107" spans="1:11" s="3" customFormat="1" ht="12">
      <c r="A107" s="54"/>
      <c r="B107" s="66" t="s">
        <v>124</v>
      </c>
      <c r="C107" s="66"/>
      <c r="D107" s="63">
        <v>1.1</v>
      </c>
      <c r="E107" s="151" t="s">
        <v>121</v>
      </c>
      <c r="F107" s="64">
        <f>((N97-L97)+(L98-N98))*D107</f>
        <v>0</v>
      </c>
      <c r="G107" s="65"/>
      <c r="H107" s="65"/>
      <c r="I107" s="65"/>
      <c r="J107" s="119"/>
      <c r="K107" s="119"/>
    </row>
    <row r="108" spans="1:11" s="3" customFormat="1" ht="12">
      <c r="A108" s="54"/>
      <c r="B108" s="66" t="s">
        <v>125</v>
      </c>
      <c r="C108" s="66"/>
      <c r="D108" s="63">
        <v>1.04</v>
      </c>
      <c r="E108" s="151" t="s">
        <v>121</v>
      </c>
      <c r="F108" s="64">
        <f>((L86-N86)+(L87-N87)+(L90-N90)+(L91-N91)+(L96-N96)+(L95-N95)+(L94-N94))*D108</f>
        <v>0</v>
      </c>
      <c r="G108" s="65"/>
      <c r="H108" s="65"/>
      <c r="I108" s="65"/>
      <c r="J108" s="119"/>
      <c r="K108" s="119"/>
    </row>
    <row r="109" spans="1:11" s="3" customFormat="1" ht="12">
      <c r="A109" s="54"/>
      <c r="B109" s="152" t="s">
        <v>126</v>
      </c>
      <c r="C109" s="152"/>
      <c r="D109" s="63"/>
      <c r="E109" s="61"/>
      <c r="F109" s="62">
        <f>SUM(F104:F108)</f>
        <v>0</v>
      </c>
      <c r="G109" s="65"/>
      <c r="H109" s="65"/>
      <c r="I109" s="65"/>
      <c r="J109" s="119"/>
      <c r="K109" s="119"/>
    </row>
    <row r="110" spans="1:11" s="3" customFormat="1" ht="12">
      <c r="A110" s="54"/>
      <c r="B110" s="55" t="s">
        <v>94</v>
      </c>
      <c r="C110" s="55"/>
      <c r="D110" s="56"/>
      <c r="E110" s="57"/>
      <c r="F110" s="57"/>
      <c r="G110" s="65"/>
      <c r="H110" s="65"/>
      <c r="I110" s="156"/>
      <c r="J110" s="159"/>
      <c r="K110" s="161"/>
    </row>
    <row r="111" spans="1:11" s="3" customFormat="1" ht="12" customHeight="1">
      <c r="A111" s="54"/>
      <c r="B111" s="66" t="s">
        <v>127</v>
      </c>
      <c r="C111" s="66"/>
      <c r="D111" s="63">
        <v>0.5</v>
      </c>
      <c r="E111" s="151" t="s">
        <v>121</v>
      </c>
      <c r="F111" s="64">
        <f>(N100-N88)*D111</f>
        <v>0</v>
      </c>
      <c r="G111" s="65"/>
      <c r="H111" s="65"/>
      <c r="I111" s="65"/>
      <c r="J111" s="119"/>
      <c r="K111" s="119"/>
    </row>
    <row r="112" spans="1:11" s="3" customFormat="1" ht="12" customHeight="1">
      <c r="A112" s="54"/>
      <c r="B112" s="66" t="s">
        <v>194</v>
      </c>
      <c r="C112" s="66"/>
      <c r="D112" s="63">
        <v>0.95</v>
      </c>
      <c r="E112" s="151" t="s">
        <v>121</v>
      </c>
      <c r="F112" s="64">
        <f>(L89-N89+L92-N92+L93-N93)*D112</f>
        <v>0</v>
      </c>
      <c r="G112" s="65"/>
      <c r="H112" s="65"/>
      <c r="I112" s="65"/>
      <c r="J112" s="119"/>
      <c r="K112" s="119"/>
    </row>
    <row r="113" spans="1:11" s="3" customFormat="1" ht="12" customHeight="1">
      <c r="A113" s="54"/>
      <c r="B113" s="66" t="s">
        <v>123</v>
      </c>
      <c r="C113" s="66"/>
      <c r="D113" s="63">
        <v>0.9</v>
      </c>
      <c r="E113" s="151" t="s">
        <v>121</v>
      </c>
      <c r="F113" s="64">
        <f>(L99-N99)*D113</f>
        <v>0</v>
      </c>
      <c r="G113" s="65"/>
      <c r="H113" s="65"/>
      <c r="I113" s="65"/>
      <c r="J113" s="119"/>
      <c r="K113" s="119"/>
    </row>
    <row r="114" spans="1:11" s="3" customFormat="1" ht="12" customHeight="1">
      <c r="A114" s="54"/>
      <c r="B114" s="66" t="s">
        <v>124</v>
      </c>
      <c r="C114" s="66"/>
      <c r="D114" s="63">
        <v>0.7</v>
      </c>
      <c r="E114" s="151" t="s">
        <v>121</v>
      </c>
      <c r="F114" s="64">
        <f>((N97-L97)+(L98-N98))</f>
        <v>0</v>
      </c>
      <c r="G114" s="65"/>
      <c r="H114" s="65"/>
      <c r="I114" s="65"/>
      <c r="J114" s="119"/>
      <c r="K114" s="119"/>
    </row>
    <row r="115" spans="1:11" s="3" customFormat="1" ht="12" customHeight="1">
      <c r="A115" s="54"/>
      <c r="B115" s="66" t="s">
        <v>125</v>
      </c>
      <c r="C115" s="66"/>
      <c r="D115" s="63">
        <v>0.6</v>
      </c>
      <c r="E115" s="151" t="s">
        <v>121</v>
      </c>
      <c r="F115" s="64">
        <f>((L86-N86)+(L87-N87)+(L90-N90)+(L91-N91)+(L96-N96)+(L95-N95)+(L94-N94))*D115</f>
        <v>0</v>
      </c>
      <c r="G115" s="65"/>
      <c r="H115" s="65"/>
      <c r="I115" s="65"/>
      <c r="J115" s="119"/>
      <c r="K115" s="119"/>
    </row>
    <row r="116" spans="1:11" s="3" customFormat="1" ht="12">
      <c r="A116" s="54"/>
      <c r="B116" s="120" t="s">
        <v>128</v>
      </c>
      <c r="C116" s="120"/>
      <c r="D116" s="60"/>
      <c r="E116" s="61"/>
      <c r="F116" s="62">
        <f>SUM(F111:F115)</f>
        <v>0</v>
      </c>
      <c r="G116" s="65"/>
      <c r="H116" s="65"/>
      <c r="I116" s="65"/>
      <c r="J116" s="119"/>
      <c r="K116" s="119"/>
    </row>
    <row r="117" spans="1:11" s="3" customFormat="1" ht="12">
      <c r="A117" s="54"/>
      <c r="B117" s="59" t="s">
        <v>96</v>
      </c>
      <c r="C117" s="59"/>
      <c r="D117" s="60"/>
      <c r="E117" s="61"/>
      <c r="F117" s="62">
        <f>H102</f>
        <v>0</v>
      </c>
      <c r="G117" s="65"/>
      <c r="H117" s="65"/>
      <c r="I117" s="65"/>
      <c r="J117" s="119"/>
      <c r="K117" s="119"/>
    </row>
    <row r="118" spans="1:11" s="3" customFormat="1" ht="12">
      <c r="A118" s="54"/>
      <c r="B118" s="59" t="s">
        <v>97</v>
      </c>
      <c r="C118" s="59"/>
      <c r="D118" s="60"/>
      <c r="E118" s="61"/>
      <c r="F118" s="62">
        <f>H102-M102-L102</f>
        <v>0</v>
      </c>
      <c r="G118" s="65"/>
      <c r="H118" s="65"/>
      <c r="I118" s="65"/>
      <c r="J118" s="119"/>
      <c r="K118" s="119"/>
    </row>
    <row r="119" spans="1:11" s="3" customFormat="1" ht="12">
      <c r="A119" s="54"/>
      <c r="B119" s="66" t="s">
        <v>98</v>
      </c>
      <c r="C119" s="66"/>
      <c r="D119" s="60"/>
      <c r="E119" s="61"/>
      <c r="F119" s="64">
        <f>F118</f>
        <v>0</v>
      </c>
      <c r="G119" s="65"/>
      <c r="H119" s="65"/>
      <c r="I119" s="65"/>
      <c r="J119" s="119"/>
      <c r="K119" s="119"/>
    </row>
    <row r="120" spans="1:11" s="3" customFormat="1" ht="12">
      <c r="A120" s="54"/>
      <c r="B120" s="59" t="s">
        <v>99</v>
      </c>
      <c r="C120" s="59"/>
      <c r="D120" s="60"/>
      <c r="E120" s="61"/>
      <c r="F120" s="62">
        <f>L102</f>
        <v>0</v>
      </c>
      <c r="G120" s="65"/>
      <c r="H120" s="65"/>
      <c r="I120" s="65"/>
      <c r="J120" s="119"/>
      <c r="K120" s="119"/>
    </row>
    <row r="121" spans="1:11" s="3" customFormat="1" ht="12">
      <c r="A121" s="54"/>
      <c r="B121" s="59" t="s">
        <v>100</v>
      </c>
      <c r="C121" s="59"/>
      <c r="D121" s="60"/>
      <c r="E121" s="61"/>
      <c r="F121" s="62">
        <f>M102</f>
        <v>0</v>
      </c>
      <c r="G121" s="65"/>
      <c r="H121" s="65"/>
      <c r="I121" s="65"/>
      <c r="J121" s="119"/>
      <c r="K121" s="119"/>
    </row>
    <row r="122" spans="1:11" s="3" customFormat="1" ht="12">
      <c r="A122" s="54"/>
      <c r="B122" s="66" t="s">
        <v>101</v>
      </c>
      <c r="C122" s="66"/>
      <c r="D122" s="63"/>
      <c r="E122" s="57"/>
      <c r="F122" s="64">
        <f>N102</f>
        <v>0</v>
      </c>
      <c r="G122" s="65"/>
      <c r="H122" s="65"/>
      <c r="I122" s="65"/>
      <c r="J122" s="119"/>
      <c r="K122" s="119"/>
    </row>
    <row r="123" spans="1:11" s="3" customFormat="1" ht="12">
      <c r="A123" s="54"/>
      <c r="B123" s="59" t="s">
        <v>102</v>
      </c>
      <c r="C123" s="59"/>
      <c r="D123" s="63"/>
      <c r="E123" s="57"/>
      <c r="F123" s="62">
        <f>F109</f>
        <v>0</v>
      </c>
      <c r="G123" s="65"/>
      <c r="H123" s="65"/>
      <c r="I123" s="65"/>
      <c r="J123" s="119"/>
      <c r="K123" s="119"/>
    </row>
    <row r="124" spans="1:11" s="3" customFormat="1" ht="12">
      <c r="A124" s="54"/>
      <c r="B124" s="59" t="s">
        <v>103</v>
      </c>
      <c r="C124" s="59"/>
      <c r="D124" s="60"/>
      <c r="E124" s="61"/>
      <c r="F124" s="62">
        <f>F116</f>
        <v>0</v>
      </c>
      <c r="G124" s="65"/>
      <c r="H124" s="65"/>
      <c r="I124" s="65"/>
      <c r="J124" s="119"/>
      <c r="K124" s="119"/>
    </row>
    <row r="125" spans="1:11" s="3" customFormat="1" ht="12">
      <c r="A125" s="54"/>
      <c r="B125" s="120" t="s">
        <v>104</v>
      </c>
      <c r="C125" s="120"/>
      <c r="D125" s="60"/>
      <c r="E125" s="61"/>
      <c r="F125" s="62">
        <f>F124+F123+F121+F120+F118</f>
        <v>0</v>
      </c>
      <c r="G125" s="65"/>
      <c r="H125" s="65"/>
      <c r="I125" s="65"/>
      <c r="J125" s="119"/>
      <c r="K125" s="119"/>
    </row>
    <row r="126" spans="1:11" s="3" customFormat="1" ht="12" customHeight="1">
      <c r="A126" s="54"/>
      <c r="B126" s="59" t="s">
        <v>105</v>
      </c>
      <c r="C126" s="59"/>
      <c r="D126" s="59"/>
      <c r="E126" s="59"/>
      <c r="F126" s="59"/>
      <c r="G126" s="65"/>
      <c r="H126" s="65"/>
      <c r="I126" s="65"/>
      <c r="J126" s="119"/>
      <c r="K126" s="119"/>
    </row>
    <row r="127" spans="1:11" s="3" customFormat="1" ht="12">
      <c r="A127" s="54"/>
      <c r="B127" s="59" t="s">
        <v>106</v>
      </c>
      <c r="C127" s="59"/>
      <c r="D127" s="67">
        <v>4.85</v>
      </c>
      <c r="E127" s="61"/>
      <c r="F127" s="62">
        <f>F120*D127</f>
        <v>0</v>
      </c>
      <c r="G127" s="65"/>
      <c r="H127" s="65"/>
      <c r="I127" s="65"/>
      <c r="J127" s="119"/>
      <c r="K127" s="119"/>
    </row>
    <row r="128" spans="1:11" s="3" customFormat="1" ht="12">
      <c r="A128" s="54"/>
      <c r="B128" s="59" t="s">
        <v>107</v>
      </c>
      <c r="C128" s="59"/>
      <c r="D128" s="67">
        <v>4.85</v>
      </c>
      <c r="E128" s="61"/>
      <c r="F128" s="62">
        <f>F122*D128</f>
        <v>0</v>
      </c>
      <c r="G128" s="65"/>
      <c r="H128" s="65"/>
      <c r="I128" s="65"/>
      <c r="J128" s="119"/>
      <c r="K128" s="119"/>
    </row>
    <row r="129" spans="1:11" s="3" customFormat="1" ht="12">
      <c r="A129" s="54"/>
      <c r="B129" s="59" t="s">
        <v>100</v>
      </c>
      <c r="C129" s="59"/>
      <c r="D129" s="67">
        <v>3.07</v>
      </c>
      <c r="E129" s="61"/>
      <c r="F129" s="62">
        <f>F121*D129</f>
        <v>0</v>
      </c>
      <c r="G129" s="65"/>
      <c r="H129" s="65"/>
      <c r="I129" s="65"/>
      <c r="J129" s="119"/>
      <c r="K129" s="119"/>
    </row>
    <row r="130" spans="1:11" s="3" customFormat="1" ht="12">
      <c r="A130" s="54"/>
      <c r="B130" s="59" t="s">
        <v>108</v>
      </c>
      <c r="C130" s="59"/>
      <c r="D130" s="67">
        <v>3.15</v>
      </c>
      <c r="E130" s="61"/>
      <c r="F130" s="62">
        <f>F119*D130</f>
        <v>0</v>
      </c>
      <c r="G130" s="65"/>
      <c r="H130" s="65"/>
      <c r="I130" s="65"/>
      <c r="J130" s="119"/>
      <c r="K130" s="119"/>
    </row>
    <row r="131" spans="1:11" s="3" customFormat="1" ht="12">
      <c r="A131" s="54"/>
      <c r="B131" s="120" t="s">
        <v>109</v>
      </c>
      <c r="C131" s="120"/>
      <c r="D131" s="121"/>
      <c r="E131" s="61"/>
      <c r="F131" s="62">
        <f>SUM(F127:F130)-F128</f>
        <v>0</v>
      </c>
      <c r="G131" s="65"/>
      <c r="H131" s="65"/>
      <c r="I131" s="65"/>
      <c r="J131" s="119"/>
      <c r="K131" s="119"/>
    </row>
    <row r="132" spans="1:11" s="3" customFormat="1" ht="12">
      <c r="A132" s="54"/>
      <c r="B132" s="59" t="s">
        <v>110</v>
      </c>
      <c r="C132" s="59"/>
      <c r="D132" s="121"/>
      <c r="E132" s="61"/>
      <c r="F132" s="62">
        <f>F127+F128</f>
        <v>0</v>
      </c>
      <c r="G132" s="65"/>
      <c r="H132" s="65"/>
      <c r="I132" s="65"/>
      <c r="J132" s="119"/>
      <c r="K132" s="119"/>
    </row>
    <row r="133" spans="1:11" s="3" customFormat="1" ht="12">
      <c r="A133" s="54"/>
      <c r="B133" s="59" t="s">
        <v>111</v>
      </c>
      <c r="C133" s="59"/>
      <c r="D133" s="67">
        <v>4.85</v>
      </c>
      <c r="E133" s="61"/>
      <c r="F133" s="62">
        <f>F123*D133</f>
        <v>0</v>
      </c>
      <c r="G133" s="65"/>
      <c r="H133" s="65"/>
      <c r="I133" s="65"/>
      <c r="J133" s="119"/>
      <c r="K133" s="119"/>
    </row>
    <row r="134" spans="1:11" s="3" customFormat="1" ht="12">
      <c r="A134" s="54"/>
      <c r="B134" s="59" t="s">
        <v>112</v>
      </c>
      <c r="C134" s="59"/>
      <c r="D134" s="67">
        <v>4.85</v>
      </c>
      <c r="E134" s="61"/>
      <c r="F134" s="62">
        <f>F124*D134</f>
        <v>0</v>
      </c>
      <c r="G134" s="65"/>
      <c r="H134" s="65"/>
      <c r="I134" s="65"/>
      <c r="J134" s="119"/>
      <c r="K134" s="119"/>
    </row>
    <row r="135" spans="1:11" s="3" customFormat="1" ht="12" customHeight="1">
      <c r="A135" s="54"/>
      <c r="B135" s="120" t="s">
        <v>49</v>
      </c>
      <c r="C135" s="120"/>
      <c r="D135" s="121"/>
      <c r="E135" s="57"/>
      <c r="F135" s="62">
        <f>SUM(F132:F134)+F131-F132</f>
        <v>0</v>
      </c>
      <c r="G135" s="65"/>
      <c r="H135" s="65"/>
      <c r="I135" s="65"/>
      <c r="J135" s="119"/>
      <c r="K135" s="119"/>
    </row>
    <row r="136" spans="1:16" s="1" customFormat="1" ht="11.25">
      <c r="A136" s="123" t="str">
        <f>Смета!A162</f>
        <v>Землянные работы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53"/>
    </row>
    <row r="137" spans="1:16" s="1" customFormat="1" ht="24" customHeight="1">
      <c r="A137" s="39">
        <v>1</v>
      </c>
      <c r="B137" s="125">
        <f>B101+1</f>
        <v>34</v>
      </c>
      <c r="C137" s="126">
        <f>Смета!C163</f>
        <v>0</v>
      </c>
      <c r="D137" s="143">
        <f>Смета!B163</f>
        <v>0</v>
      </c>
      <c r="E137" s="143">
        <f>Смета!D164</f>
        <v>0</v>
      </c>
      <c r="F137" s="129"/>
      <c r="G137" s="125"/>
      <c r="H137" s="130">
        <f>F137*G137</f>
        <v>0</v>
      </c>
      <c r="I137" s="154"/>
      <c r="J137" s="154"/>
      <c r="K137" s="154"/>
      <c r="L137" s="130">
        <f>F137*I137</f>
        <v>0</v>
      </c>
      <c r="M137" s="130">
        <f>F137*J137</f>
        <v>0</v>
      </c>
      <c r="N137" s="130">
        <f>F137*K137</f>
        <v>0</v>
      </c>
      <c r="O137" s="421" t="s">
        <v>114</v>
      </c>
      <c r="P137" s="421" t="s">
        <v>114</v>
      </c>
    </row>
    <row r="138" spans="1:16" s="1" customFormat="1" ht="57.75" customHeight="1">
      <c r="A138" s="32">
        <v>2</v>
      </c>
      <c r="B138" s="44">
        <f>B137+1</f>
        <v>35</v>
      </c>
      <c r="C138" s="144">
        <f>Смета!C165</f>
        <v>0</v>
      </c>
      <c r="D138" s="46">
        <f>Смета!B165</f>
        <v>0</v>
      </c>
      <c r="E138" s="46">
        <f>Смета!D166</f>
        <v>0</v>
      </c>
      <c r="F138" s="145"/>
      <c r="G138" s="44"/>
      <c r="H138" s="134">
        <f>F138*G138</f>
        <v>0</v>
      </c>
      <c r="I138" s="112"/>
      <c r="J138" s="112"/>
      <c r="K138" s="112"/>
      <c r="L138" s="130">
        <f>F138*I138</f>
        <v>0</v>
      </c>
      <c r="M138" s="130">
        <f>F138*J138</f>
        <v>0</v>
      </c>
      <c r="N138" s="130">
        <f>F138*K138</f>
        <v>0</v>
      </c>
      <c r="O138" s="421" t="s">
        <v>114</v>
      </c>
      <c r="P138" s="421" t="s">
        <v>114</v>
      </c>
    </row>
    <row r="139" spans="1:21" s="1" customFormat="1" ht="12">
      <c r="A139" s="32">
        <v>3</v>
      </c>
      <c r="B139" s="44">
        <f>B138+1</f>
        <v>36</v>
      </c>
      <c r="C139" s="144">
        <f>Смета!C167</f>
        <v>0</v>
      </c>
      <c r="D139" s="46">
        <f>Смета!B167</f>
        <v>0</v>
      </c>
      <c r="E139" s="46">
        <f>Смета!D168</f>
        <v>0</v>
      </c>
      <c r="F139" s="135"/>
      <c r="G139" s="44"/>
      <c r="H139" s="134">
        <f>F139*G139</f>
        <v>0</v>
      </c>
      <c r="I139" s="112"/>
      <c r="J139" s="112"/>
      <c r="K139" s="112"/>
      <c r="L139" s="130">
        <f>F139*I139</f>
        <v>0</v>
      </c>
      <c r="M139" s="130">
        <f>F139*J139</f>
        <v>0</v>
      </c>
      <c r="N139" s="130">
        <f>F139*K139</f>
        <v>0</v>
      </c>
      <c r="O139" s="421" t="s">
        <v>114</v>
      </c>
      <c r="P139" s="421" t="s">
        <v>114</v>
      </c>
      <c r="Q139" s="178"/>
      <c r="R139" s="76"/>
      <c r="S139" s="76"/>
      <c r="T139" s="76"/>
      <c r="U139" s="76"/>
    </row>
    <row r="140" spans="1:16" s="1" customFormat="1" ht="12">
      <c r="A140" s="32">
        <f>A139+1</f>
        <v>4</v>
      </c>
      <c r="B140" s="44">
        <f>B139+1</f>
        <v>37</v>
      </c>
      <c r="C140" s="162">
        <f>Смета!C169</f>
        <v>0</v>
      </c>
      <c r="D140" s="46">
        <f>Смета!B169</f>
        <v>0</v>
      </c>
      <c r="E140" s="46">
        <f>Смета!D170</f>
        <v>0</v>
      </c>
      <c r="F140" s="135"/>
      <c r="G140" s="44"/>
      <c r="H140" s="134">
        <f>F140*G140</f>
        <v>0</v>
      </c>
      <c r="I140" s="112"/>
      <c r="J140" s="112"/>
      <c r="K140" s="112"/>
      <c r="L140" s="134">
        <f>F140*I140</f>
        <v>0</v>
      </c>
      <c r="M140" s="134">
        <f>F140*J140</f>
        <v>0</v>
      </c>
      <c r="N140" s="134">
        <f>F140*K140</f>
        <v>0</v>
      </c>
      <c r="O140" s="421" t="s">
        <v>114</v>
      </c>
      <c r="P140" s="421" t="s">
        <v>114</v>
      </c>
    </row>
    <row r="141" spans="1:16" s="1" customFormat="1" ht="12">
      <c r="A141" s="32">
        <f>A140+1</f>
        <v>5</v>
      </c>
      <c r="B141" s="44">
        <f>B140+1</f>
        <v>38</v>
      </c>
      <c r="C141" s="144">
        <f>Смета!C171</f>
        <v>0</v>
      </c>
      <c r="D141" s="46">
        <f>Смета!B171</f>
        <v>0</v>
      </c>
      <c r="E141" s="46">
        <f>Смета!D172</f>
        <v>0</v>
      </c>
      <c r="F141" s="135"/>
      <c r="G141" s="44"/>
      <c r="H141" s="134">
        <f>F141*G141</f>
        <v>0</v>
      </c>
      <c r="I141" s="112"/>
      <c r="J141" s="112"/>
      <c r="K141" s="112"/>
      <c r="L141" s="134">
        <f>F141*I141</f>
        <v>0</v>
      </c>
      <c r="M141" s="134">
        <f>F141*J141</f>
        <v>0</v>
      </c>
      <c r="N141" s="134">
        <f>F141*K141</f>
        <v>0</v>
      </c>
      <c r="O141" s="421" t="s">
        <v>114</v>
      </c>
      <c r="P141" s="421" t="s">
        <v>114</v>
      </c>
    </row>
    <row r="142" spans="1:16" s="7" customFormat="1" ht="11.25">
      <c r="A142" s="163" t="s">
        <v>130</v>
      </c>
      <c r="B142" s="163"/>
      <c r="C142" s="163"/>
      <c r="D142" s="164"/>
      <c r="E142" s="164"/>
      <c r="F142" s="165"/>
      <c r="G142" s="165"/>
      <c r="H142" s="150">
        <f>SUM(H137:H141)</f>
        <v>0</v>
      </c>
      <c r="I142" s="175"/>
      <c r="J142" s="175"/>
      <c r="K142" s="175"/>
      <c r="L142" s="150">
        <f>SUM(L137:L141)</f>
        <v>0</v>
      </c>
      <c r="M142" s="150">
        <f>SUM(M137:M141)</f>
        <v>0</v>
      </c>
      <c r="N142" s="150">
        <f>SUM(N137:N141)</f>
        <v>0</v>
      </c>
      <c r="O142" s="175"/>
      <c r="P142" s="176"/>
    </row>
    <row r="143" spans="1:11" s="3" customFormat="1" ht="12">
      <c r="A143" s="54"/>
      <c r="B143" s="55" t="s">
        <v>92</v>
      </c>
      <c r="C143" s="55"/>
      <c r="D143" s="56"/>
      <c r="E143" s="57"/>
      <c r="F143" s="57"/>
      <c r="G143" s="65"/>
      <c r="H143" s="65"/>
      <c r="I143" s="156"/>
      <c r="J143" s="155"/>
      <c r="K143" s="156"/>
    </row>
    <row r="144" spans="1:11" s="3" customFormat="1" ht="12">
      <c r="A144" s="54"/>
      <c r="B144" s="59" t="s">
        <v>195</v>
      </c>
      <c r="C144" s="59"/>
      <c r="D144" s="60">
        <v>0.95</v>
      </c>
      <c r="E144" s="61"/>
      <c r="F144" s="166">
        <f>(L141-N141)*D144</f>
        <v>0</v>
      </c>
      <c r="G144" s="65"/>
      <c r="H144" s="65"/>
      <c r="I144" s="65"/>
      <c r="J144" s="119"/>
      <c r="K144" s="119"/>
    </row>
    <row r="145" spans="1:11" s="3" customFormat="1" ht="12">
      <c r="A145" s="54"/>
      <c r="B145" s="59" t="s">
        <v>196</v>
      </c>
      <c r="C145" s="59"/>
      <c r="D145" s="60">
        <v>0.8</v>
      </c>
      <c r="E145" s="61"/>
      <c r="F145" s="166">
        <f>(L137+L138+L139)*D145</f>
        <v>0</v>
      </c>
      <c r="G145" s="65"/>
      <c r="H145" s="65"/>
      <c r="I145" s="65"/>
      <c r="J145" s="119"/>
      <c r="K145" s="119"/>
    </row>
    <row r="146" spans="1:11" s="3" customFormat="1" ht="12">
      <c r="A146" s="54"/>
      <c r="B146" s="55" t="s">
        <v>133</v>
      </c>
      <c r="C146" s="55"/>
      <c r="D146" s="60"/>
      <c r="E146" s="61"/>
      <c r="F146" s="166">
        <f>F145+F144</f>
        <v>0</v>
      </c>
      <c r="G146" s="65"/>
      <c r="H146" s="65"/>
      <c r="I146" s="65"/>
      <c r="J146" s="119"/>
      <c r="K146" s="119"/>
    </row>
    <row r="147" spans="1:11" s="3" customFormat="1" ht="12">
      <c r="A147" s="54"/>
      <c r="B147" s="55"/>
      <c r="C147" s="55"/>
      <c r="D147" s="60"/>
      <c r="E147" s="61"/>
      <c r="F147" s="166"/>
      <c r="G147" s="65"/>
      <c r="H147" s="65"/>
      <c r="I147" s="65"/>
      <c r="J147" s="119"/>
      <c r="K147" s="119"/>
    </row>
    <row r="148" spans="1:11" s="3" customFormat="1" ht="12">
      <c r="A148" s="54"/>
      <c r="B148" s="55" t="s">
        <v>94</v>
      </c>
      <c r="C148" s="55"/>
      <c r="D148" s="63"/>
      <c r="E148" s="57"/>
      <c r="F148" s="167"/>
      <c r="G148" s="65"/>
      <c r="H148" s="65"/>
      <c r="I148" s="65"/>
      <c r="J148" s="119"/>
      <c r="K148" s="119"/>
    </row>
    <row r="149" spans="1:11" s="3" customFormat="1" ht="12.75" customHeight="1">
      <c r="A149" s="54"/>
      <c r="B149" s="59" t="s">
        <v>120</v>
      </c>
      <c r="C149" s="59"/>
      <c r="D149" s="60">
        <v>0.5</v>
      </c>
      <c r="E149" s="61"/>
      <c r="F149" s="166">
        <f>(L141-N141)*D149</f>
        <v>0</v>
      </c>
      <c r="G149" s="65"/>
      <c r="H149" s="65"/>
      <c r="I149" s="65"/>
      <c r="J149" s="119"/>
      <c r="K149" s="119"/>
    </row>
    <row r="150" spans="1:11" s="3" customFormat="1" ht="12">
      <c r="A150" s="54"/>
      <c r="B150" s="59" t="s">
        <v>197</v>
      </c>
      <c r="C150" s="59"/>
      <c r="D150" s="60">
        <v>0.45</v>
      </c>
      <c r="E150" s="61"/>
      <c r="F150" s="166">
        <f>(L137+L138+L139)*D150</f>
        <v>0</v>
      </c>
      <c r="G150" s="65"/>
      <c r="H150" s="65"/>
      <c r="I150" s="65"/>
      <c r="J150" s="119"/>
      <c r="K150" s="119"/>
    </row>
    <row r="151" spans="1:11" s="3" customFormat="1" ht="12">
      <c r="A151" s="54"/>
      <c r="B151" s="55" t="s">
        <v>128</v>
      </c>
      <c r="C151" s="55"/>
      <c r="D151" s="60"/>
      <c r="E151" s="61"/>
      <c r="F151" s="166">
        <f>F150+F149</f>
        <v>0</v>
      </c>
      <c r="G151" s="65"/>
      <c r="H151" s="65"/>
      <c r="I151" s="65"/>
      <c r="J151" s="119"/>
      <c r="K151" s="119"/>
    </row>
    <row r="152" spans="1:11" s="6" customFormat="1" ht="12">
      <c r="A152" s="54"/>
      <c r="B152" s="59" t="s">
        <v>96</v>
      </c>
      <c r="C152" s="59"/>
      <c r="D152" s="60"/>
      <c r="E152" s="61"/>
      <c r="F152" s="62">
        <f>H142</f>
        <v>0</v>
      </c>
      <c r="G152" s="65"/>
      <c r="H152" s="65"/>
      <c r="I152" s="65"/>
      <c r="J152" s="119"/>
      <c r="K152" s="119"/>
    </row>
    <row r="153" spans="1:11" s="3" customFormat="1" ht="12">
      <c r="A153" s="54"/>
      <c r="B153" s="59" t="s">
        <v>97</v>
      </c>
      <c r="C153" s="59"/>
      <c r="D153" s="60"/>
      <c r="E153" s="61"/>
      <c r="F153" s="62">
        <f>H142-M142-L142</f>
        <v>0</v>
      </c>
      <c r="G153" s="65"/>
      <c r="H153" s="65"/>
      <c r="I153" s="65"/>
      <c r="J153" s="119"/>
      <c r="K153" s="119"/>
    </row>
    <row r="154" spans="1:11" s="3" customFormat="1" ht="12">
      <c r="A154" s="54"/>
      <c r="B154" s="66" t="s">
        <v>113</v>
      </c>
      <c r="C154" s="66"/>
      <c r="D154" s="60"/>
      <c r="E154" s="61"/>
      <c r="F154" s="64">
        <f>F153</f>
        <v>0</v>
      </c>
      <c r="G154" s="65"/>
      <c r="H154" s="65"/>
      <c r="I154" s="65"/>
      <c r="J154" s="119"/>
      <c r="K154" s="119"/>
    </row>
    <row r="155" spans="1:11" s="3" customFormat="1" ht="12">
      <c r="A155" s="54"/>
      <c r="B155" s="59" t="s">
        <v>99</v>
      </c>
      <c r="C155" s="59"/>
      <c r="D155" s="60"/>
      <c r="E155" s="61"/>
      <c r="F155" s="62">
        <f>L142</f>
        <v>0</v>
      </c>
      <c r="G155" s="65"/>
      <c r="H155" s="65"/>
      <c r="I155" s="65"/>
      <c r="J155" s="119"/>
      <c r="K155" s="119"/>
    </row>
    <row r="156" spans="1:11" s="3" customFormat="1" ht="12">
      <c r="A156" s="54"/>
      <c r="B156" s="59" t="s">
        <v>100</v>
      </c>
      <c r="C156" s="59"/>
      <c r="D156" s="60"/>
      <c r="E156" s="61"/>
      <c r="F156" s="62">
        <f>M142</f>
        <v>0</v>
      </c>
      <c r="G156" s="65"/>
      <c r="H156" s="65"/>
      <c r="I156" s="65"/>
      <c r="J156" s="119"/>
      <c r="K156" s="119"/>
    </row>
    <row r="157" spans="1:11" s="3" customFormat="1" ht="12">
      <c r="A157" s="54"/>
      <c r="B157" s="66" t="s">
        <v>101</v>
      </c>
      <c r="C157" s="66"/>
      <c r="D157" s="63"/>
      <c r="E157" s="57"/>
      <c r="F157" s="64">
        <f>N142</f>
        <v>0</v>
      </c>
      <c r="G157" s="65"/>
      <c r="H157" s="65"/>
      <c r="I157" s="65"/>
      <c r="J157" s="119"/>
      <c r="K157" s="119"/>
    </row>
    <row r="158" spans="1:11" s="3" customFormat="1" ht="12">
      <c r="A158" s="54"/>
      <c r="B158" s="59" t="s">
        <v>102</v>
      </c>
      <c r="C158" s="59"/>
      <c r="D158" s="63"/>
      <c r="E158" s="57"/>
      <c r="F158" s="62">
        <f>F146</f>
        <v>0</v>
      </c>
      <c r="G158" s="65"/>
      <c r="H158" s="65"/>
      <c r="I158" s="65"/>
      <c r="J158" s="119"/>
      <c r="K158" s="119"/>
    </row>
    <row r="159" spans="1:11" s="3" customFormat="1" ht="12">
      <c r="A159" s="54"/>
      <c r="B159" s="59" t="s">
        <v>103</v>
      </c>
      <c r="C159" s="59"/>
      <c r="D159" s="60"/>
      <c r="E159" s="61"/>
      <c r="F159" s="62">
        <f>F151</f>
        <v>0</v>
      </c>
      <c r="G159" s="65"/>
      <c r="H159" s="65"/>
      <c r="I159" s="65"/>
      <c r="J159" s="119"/>
      <c r="K159" s="119"/>
    </row>
    <row r="160" spans="1:11" s="3" customFormat="1" ht="12">
      <c r="A160" s="54"/>
      <c r="B160" s="59" t="s">
        <v>104</v>
      </c>
      <c r="C160" s="59"/>
      <c r="D160" s="60"/>
      <c r="E160" s="61"/>
      <c r="F160" s="62">
        <f>F159+F158+F156+F155+F153</f>
        <v>0</v>
      </c>
      <c r="G160" s="65"/>
      <c r="H160" s="65"/>
      <c r="I160" s="65"/>
      <c r="J160" s="119"/>
      <c r="K160" s="119"/>
    </row>
    <row r="161" spans="1:11" s="3" customFormat="1" ht="12" customHeight="1">
      <c r="A161" s="54"/>
      <c r="B161" s="59" t="s">
        <v>105</v>
      </c>
      <c r="C161" s="59"/>
      <c r="D161" s="59"/>
      <c r="E161" s="59"/>
      <c r="F161" s="59"/>
      <c r="G161" s="65"/>
      <c r="H161" s="65"/>
      <c r="I161" s="65"/>
      <c r="J161" s="119"/>
      <c r="K161" s="119"/>
    </row>
    <row r="162" spans="1:11" s="3" customFormat="1" ht="12">
      <c r="A162" s="54"/>
      <c r="B162" s="59" t="s">
        <v>106</v>
      </c>
      <c r="C162" s="59"/>
      <c r="D162" s="67">
        <v>4.85</v>
      </c>
      <c r="E162" s="61"/>
      <c r="F162" s="62">
        <f>F155*D162</f>
        <v>0</v>
      </c>
      <c r="G162" s="65"/>
      <c r="H162" s="65"/>
      <c r="I162" s="65"/>
      <c r="J162" s="119"/>
      <c r="K162" s="119"/>
    </row>
    <row r="163" spans="1:11" s="3" customFormat="1" ht="12">
      <c r="A163" s="54"/>
      <c r="B163" s="59" t="s">
        <v>107</v>
      </c>
      <c r="C163" s="59"/>
      <c r="D163" s="67">
        <v>4.85</v>
      </c>
      <c r="E163" s="61"/>
      <c r="F163" s="62">
        <f>F157*D163</f>
        <v>0</v>
      </c>
      <c r="G163" s="65"/>
      <c r="H163" s="65"/>
      <c r="I163" s="65"/>
      <c r="J163" s="119"/>
      <c r="K163" s="119"/>
    </row>
    <row r="164" spans="1:11" s="3" customFormat="1" ht="12">
      <c r="A164" s="54"/>
      <c r="B164" s="59" t="s">
        <v>100</v>
      </c>
      <c r="C164" s="59"/>
      <c r="D164" s="67">
        <v>3.07</v>
      </c>
      <c r="E164" s="61"/>
      <c r="F164" s="62">
        <f>F156*D164</f>
        <v>0</v>
      </c>
      <c r="G164" s="65"/>
      <c r="H164" s="65"/>
      <c r="I164" s="65"/>
      <c r="J164" s="119"/>
      <c r="K164" s="119"/>
    </row>
    <row r="165" spans="1:11" s="3" customFormat="1" ht="12">
      <c r="A165" s="54"/>
      <c r="B165" s="59" t="s">
        <v>108</v>
      </c>
      <c r="C165" s="59"/>
      <c r="D165" s="67">
        <v>3.15</v>
      </c>
      <c r="E165" s="61"/>
      <c r="F165" s="62">
        <f>F154*D165</f>
        <v>0</v>
      </c>
      <c r="G165" s="65"/>
      <c r="H165" s="65"/>
      <c r="I165" s="65"/>
      <c r="J165" s="119"/>
      <c r="K165" s="119"/>
    </row>
    <row r="166" spans="1:11" s="3" customFormat="1" ht="12">
      <c r="A166" s="54"/>
      <c r="B166" s="120" t="s">
        <v>109</v>
      </c>
      <c r="C166" s="120"/>
      <c r="D166" s="121"/>
      <c r="E166" s="61"/>
      <c r="F166" s="62">
        <f>SUM(F162:F165)-F163</f>
        <v>0</v>
      </c>
      <c r="G166" s="65"/>
      <c r="H166" s="65"/>
      <c r="I166" s="65"/>
      <c r="J166" s="119"/>
      <c r="K166" s="119"/>
    </row>
    <row r="167" spans="1:11" s="3" customFormat="1" ht="12">
      <c r="A167" s="54"/>
      <c r="B167" s="59" t="s">
        <v>110</v>
      </c>
      <c r="C167" s="59"/>
      <c r="D167" s="121"/>
      <c r="E167" s="61"/>
      <c r="F167" s="62">
        <f>F162+F163</f>
        <v>0</v>
      </c>
      <c r="G167" s="65"/>
      <c r="H167" s="65"/>
      <c r="I167" s="65"/>
      <c r="J167" s="119"/>
      <c r="K167" s="119"/>
    </row>
    <row r="168" spans="1:11" s="3" customFormat="1" ht="12">
      <c r="A168" s="54"/>
      <c r="B168" s="59" t="s">
        <v>111</v>
      </c>
      <c r="C168" s="59"/>
      <c r="D168" s="67">
        <v>4.85</v>
      </c>
      <c r="E168" s="61"/>
      <c r="F168" s="62">
        <f>F158*D168</f>
        <v>0</v>
      </c>
      <c r="G168" s="65"/>
      <c r="H168" s="65"/>
      <c r="I168" s="65"/>
      <c r="J168" s="119"/>
      <c r="K168" s="119"/>
    </row>
    <row r="169" spans="1:11" s="3" customFormat="1" ht="12">
      <c r="A169" s="54"/>
      <c r="B169" s="59" t="s">
        <v>112</v>
      </c>
      <c r="C169" s="59"/>
      <c r="D169" s="67">
        <v>4.85</v>
      </c>
      <c r="E169" s="61"/>
      <c r="F169" s="62">
        <f>F159*D169</f>
        <v>0</v>
      </c>
      <c r="G169" s="65"/>
      <c r="H169" s="65"/>
      <c r="I169" s="65"/>
      <c r="J169" s="119"/>
      <c r="K169" s="119"/>
    </row>
    <row r="170" spans="1:11" s="3" customFormat="1" ht="12" customHeight="1">
      <c r="A170" s="54"/>
      <c r="B170" s="120" t="s">
        <v>49</v>
      </c>
      <c r="C170" s="120"/>
      <c r="D170" s="121"/>
      <c r="E170" s="57"/>
      <c r="F170" s="62">
        <f>SUM(F167:F169)+F166-F167</f>
        <v>0</v>
      </c>
      <c r="G170" s="65"/>
      <c r="H170" s="65"/>
      <c r="I170" s="65"/>
      <c r="J170" s="119"/>
      <c r="K170" s="119"/>
    </row>
    <row r="171" spans="1:11" s="3" customFormat="1" ht="12">
      <c r="A171" s="168" t="s">
        <v>135</v>
      </c>
      <c r="B171" s="168"/>
      <c r="C171" s="168"/>
      <c r="D171" s="169"/>
      <c r="E171" s="90"/>
      <c r="F171" s="170">
        <f>F170+F135</f>
        <v>0</v>
      </c>
      <c r="G171" s="90"/>
      <c r="H171" s="90"/>
      <c r="I171" s="90"/>
      <c r="J171" s="90"/>
      <c r="K171" s="90"/>
    </row>
    <row r="172" spans="1:16" s="1" customFormat="1" ht="11.25">
      <c r="A172" s="123" t="str">
        <f>Смета!A208</f>
        <v>Пусконаладочные работы</v>
      </c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7"/>
    </row>
    <row r="173" spans="1:16" s="1" customFormat="1" ht="12">
      <c r="A173" s="32">
        <v>1</v>
      </c>
      <c r="B173" s="44">
        <f>B141+1</f>
        <v>39</v>
      </c>
      <c r="C173" s="45">
        <f>Смета!C209</f>
        <v>0</v>
      </c>
      <c r="D173" s="46">
        <f>Смета!B209</f>
        <v>0</v>
      </c>
      <c r="E173" s="46"/>
      <c r="F173" s="135"/>
      <c r="G173" s="44"/>
      <c r="H173" s="130">
        <f>F173*G173</f>
        <v>0</v>
      </c>
      <c r="I173" s="154"/>
      <c r="J173" s="154"/>
      <c r="K173" s="154"/>
      <c r="L173" s="130">
        <f>F173*I173</f>
        <v>0</v>
      </c>
      <c r="M173" s="130">
        <f>F173*J173</f>
        <v>0</v>
      </c>
      <c r="N173" s="130">
        <f>F173*K173</f>
        <v>0</v>
      </c>
      <c r="O173" s="422" t="s">
        <v>114</v>
      </c>
      <c r="P173" s="422" t="s">
        <v>114</v>
      </c>
    </row>
    <row r="174" spans="1:16" s="1" customFormat="1" ht="12">
      <c r="A174" s="32">
        <v>2</v>
      </c>
      <c r="B174" s="44">
        <f>B173+1</f>
        <v>40</v>
      </c>
      <c r="C174" s="45">
        <f>Смета!C211</f>
        <v>0</v>
      </c>
      <c r="D174" s="46">
        <f>Смета!B211</f>
        <v>0</v>
      </c>
      <c r="E174" s="46"/>
      <c r="F174" s="112"/>
      <c r="G174" s="44"/>
      <c r="H174" s="134">
        <f>F174*G174</f>
        <v>0</v>
      </c>
      <c r="I174" s="154"/>
      <c r="J174" s="154"/>
      <c r="K174" s="154"/>
      <c r="L174" s="130">
        <f>F174*I174</f>
        <v>0</v>
      </c>
      <c r="M174" s="130">
        <f>F174*J174</f>
        <v>0</v>
      </c>
      <c r="N174" s="130">
        <f>F174*K174</f>
        <v>0</v>
      </c>
      <c r="O174" s="422" t="s">
        <v>114</v>
      </c>
      <c r="P174" s="422" t="s">
        <v>114</v>
      </c>
    </row>
    <row r="175" spans="1:16" s="1" customFormat="1" ht="12">
      <c r="A175" s="32">
        <v>3</v>
      </c>
      <c r="B175" s="44">
        <f>B174+1</f>
        <v>41</v>
      </c>
      <c r="C175" s="45">
        <f>Смета!C213</f>
        <v>0</v>
      </c>
      <c r="D175" s="46">
        <f>Смета!B213</f>
        <v>0</v>
      </c>
      <c r="E175" s="46"/>
      <c r="F175" s="135"/>
      <c r="G175" s="44"/>
      <c r="H175" s="134">
        <f>F175*G175</f>
        <v>0</v>
      </c>
      <c r="I175" s="154"/>
      <c r="J175" s="154"/>
      <c r="K175" s="154"/>
      <c r="L175" s="130">
        <f>F175*I175</f>
        <v>0</v>
      </c>
      <c r="M175" s="130">
        <f>F175*J175</f>
        <v>0</v>
      </c>
      <c r="N175" s="130">
        <f>F175*K175</f>
        <v>0</v>
      </c>
      <c r="O175" s="422" t="s">
        <v>114</v>
      </c>
      <c r="P175" s="422" t="s">
        <v>114</v>
      </c>
    </row>
    <row r="176" spans="1:16" s="7" customFormat="1" ht="11.25">
      <c r="A176" s="163" t="s">
        <v>198</v>
      </c>
      <c r="B176" s="163"/>
      <c r="C176" s="163"/>
      <c r="D176" s="164"/>
      <c r="E176" s="164"/>
      <c r="F176" s="165"/>
      <c r="G176" s="165"/>
      <c r="H176" s="150">
        <f>SUM(H173:H175)</f>
        <v>0</v>
      </c>
      <c r="I176" s="150"/>
      <c r="J176" s="150"/>
      <c r="K176" s="150"/>
      <c r="L176" s="150">
        <f>SUM(L173:L175)</f>
        <v>0</v>
      </c>
      <c r="M176" s="150"/>
      <c r="N176" s="150"/>
      <c r="O176" s="175"/>
      <c r="P176" s="176"/>
    </row>
    <row r="177" spans="1:11" s="3" customFormat="1" ht="12">
      <c r="A177" s="54"/>
      <c r="B177" s="55" t="s">
        <v>92</v>
      </c>
      <c r="C177" s="55"/>
      <c r="D177" s="60">
        <v>0.65</v>
      </c>
      <c r="E177" s="61"/>
      <c r="F177" s="166">
        <f>L176*D177</f>
        <v>0</v>
      </c>
      <c r="G177" s="155"/>
      <c r="H177" s="155"/>
      <c r="I177" s="155"/>
      <c r="J177" s="155"/>
      <c r="K177" s="155"/>
    </row>
    <row r="178" spans="2:6" s="3" customFormat="1" ht="12">
      <c r="B178" s="59" t="s">
        <v>199</v>
      </c>
      <c r="C178" s="59"/>
      <c r="D178" s="60"/>
      <c r="E178" s="61"/>
      <c r="F178" s="166">
        <f>F177</f>
        <v>0</v>
      </c>
    </row>
    <row r="179" spans="2:6" s="3" customFormat="1" ht="12">
      <c r="B179" s="55" t="s">
        <v>133</v>
      </c>
      <c r="C179" s="55"/>
      <c r="D179" s="60"/>
      <c r="E179" s="61"/>
      <c r="F179" s="166"/>
    </row>
    <row r="180" spans="2:3" s="3" customFormat="1" ht="12">
      <c r="B180" s="55" t="s">
        <v>94</v>
      </c>
      <c r="C180" s="55"/>
    </row>
    <row r="181" spans="2:6" s="3" customFormat="1" ht="12">
      <c r="B181" s="59" t="s">
        <v>199</v>
      </c>
      <c r="C181" s="59"/>
      <c r="D181" s="60">
        <v>0.4</v>
      </c>
      <c r="E181" s="61"/>
      <c r="F181" s="166">
        <f>L176*D181</f>
        <v>0</v>
      </c>
    </row>
    <row r="182" spans="2:6" s="3" customFormat="1" ht="12">
      <c r="B182" s="55" t="s">
        <v>128</v>
      </c>
      <c r="C182" s="55"/>
      <c r="D182" s="172"/>
      <c r="F182" s="173">
        <f>F181</f>
        <v>0</v>
      </c>
    </row>
    <row r="183" spans="2:6" s="3" customFormat="1" ht="12">
      <c r="B183" s="59" t="s">
        <v>96</v>
      </c>
      <c r="C183" s="59"/>
      <c r="D183" s="60"/>
      <c r="E183" s="61"/>
      <c r="F183" s="62">
        <f>H176</f>
        <v>0</v>
      </c>
    </row>
    <row r="184" spans="2:6" s="3" customFormat="1" ht="12">
      <c r="B184" s="59" t="s">
        <v>99</v>
      </c>
      <c r="C184" s="59"/>
      <c r="D184" s="60"/>
      <c r="E184" s="61"/>
      <c r="F184" s="62">
        <f>H176</f>
        <v>0</v>
      </c>
    </row>
    <row r="185" spans="2:6" s="3" customFormat="1" ht="12">
      <c r="B185" s="59" t="s">
        <v>102</v>
      </c>
      <c r="C185" s="59"/>
      <c r="D185" s="63"/>
      <c r="E185" s="57"/>
      <c r="F185" s="62">
        <f>F178</f>
        <v>0</v>
      </c>
    </row>
    <row r="186" spans="2:6" s="3" customFormat="1" ht="12">
      <c r="B186" s="59" t="s">
        <v>103</v>
      </c>
      <c r="C186" s="59"/>
      <c r="D186" s="60"/>
      <c r="E186" s="61"/>
      <c r="F186" s="62">
        <f>F182</f>
        <v>0</v>
      </c>
    </row>
    <row r="187" spans="2:6" s="3" customFormat="1" ht="12">
      <c r="B187" s="59" t="s">
        <v>104</v>
      </c>
      <c r="C187" s="59"/>
      <c r="D187" s="60"/>
      <c r="E187" s="61"/>
      <c r="F187" s="62">
        <f>F186+F185+F184</f>
        <v>0</v>
      </c>
    </row>
    <row r="188" spans="2:6" s="3" customFormat="1" ht="12">
      <c r="B188" s="59" t="s">
        <v>105</v>
      </c>
      <c r="C188" s="59"/>
      <c r="D188" s="60"/>
      <c r="E188" s="61"/>
      <c r="F188" s="62"/>
    </row>
    <row r="189" spans="2:6" s="3" customFormat="1" ht="12">
      <c r="B189" s="59" t="s">
        <v>106</v>
      </c>
      <c r="C189" s="59"/>
      <c r="D189" s="67">
        <v>4.85</v>
      </c>
      <c r="E189" s="61"/>
      <c r="F189" s="62">
        <f>F184*D189</f>
        <v>0</v>
      </c>
    </row>
    <row r="190" spans="2:6" s="3" customFormat="1" ht="12">
      <c r="B190" s="120" t="s">
        <v>49</v>
      </c>
      <c r="C190" s="120"/>
      <c r="D190" s="121"/>
      <c r="E190" s="57"/>
      <c r="F190" s="62">
        <f>F189+F185+F186+F187+F183+F184</f>
        <v>0</v>
      </c>
    </row>
    <row r="191" spans="1:11" s="3" customFormat="1" ht="12">
      <c r="A191" s="168" t="s">
        <v>140</v>
      </c>
      <c r="B191" s="168"/>
      <c r="C191" s="168"/>
      <c r="D191" s="169"/>
      <c r="E191" s="90"/>
      <c r="F191" s="170">
        <f>F190+F171+F84+F69</f>
        <v>53977.71431999999</v>
      </c>
      <c r="G191" s="90"/>
      <c r="H191" s="90"/>
      <c r="I191" s="90"/>
      <c r="J191" s="90"/>
      <c r="K191" s="90"/>
    </row>
    <row r="192" spans="2:6" s="3" customFormat="1" ht="12">
      <c r="B192" s="3" t="s">
        <v>104</v>
      </c>
      <c r="D192" s="172"/>
      <c r="F192" s="174">
        <f>F187+F59+F81</f>
        <v>15816.99904</v>
      </c>
    </row>
    <row r="193" spans="2:6" s="3" customFormat="1" ht="12">
      <c r="B193" s="3" t="s">
        <v>141</v>
      </c>
      <c r="D193" s="179">
        <v>0.015</v>
      </c>
      <c r="F193" s="180">
        <f>F191*D193</f>
        <v>809.6657147999998</v>
      </c>
    </row>
    <row r="194" spans="2:6" s="3" customFormat="1" ht="12">
      <c r="B194" s="181" t="s">
        <v>142</v>
      </c>
      <c r="C194" s="181"/>
      <c r="D194" s="182"/>
      <c r="E194" s="181"/>
      <c r="F194" s="183">
        <f>F193+F191</f>
        <v>54787.38003479999</v>
      </c>
    </row>
    <row r="195" spans="2:6" s="3" customFormat="1" ht="12">
      <c r="B195" s="181" t="s">
        <v>143</v>
      </c>
      <c r="C195" s="181"/>
      <c r="D195" s="184">
        <v>0.18</v>
      </c>
      <c r="E195" s="181"/>
      <c r="F195" s="183">
        <f>F194*D195</f>
        <v>9861.728406264</v>
      </c>
    </row>
    <row r="196" spans="2:6" s="3" customFormat="1" ht="12">
      <c r="B196" s="181" t="s">
        <v>144</v>
      </c>
      <c r="C196" s="181"/>
      <c r="D196" s="185"/>
      <c r="E196" s="181"/>
      <c r="F196" s="183">
        <f>F195+F194</f>
        <v>64649.10844106399</v>
      </c>
    </row>
    <row r="197" spans="1:16" s="1" customFormat="1" ht="12.75" customHeight="1">
      <c r="A197" s="3"/>
      <c r="B197" s="3"/>
      <c r="C197" s="3"/>
      <c r="D197" s="3"/>
      <c r="E197" s="3"/>
      <c r="F197" s="3"/>
      <c r="G197" s="186"/>
      <c r="H197" s="186"/>
      <c r="I197" s="186"/>
      <c r="J197" s="186"/>
      <c r="K197" s="3"/>
      <c r="L197" s="186"/>
      <c r="M197" s="186"/>
      <c r="N197" s="3"/>
      <c r="O197" s="186"/>
      <c r="P197" s="186"/>
    </row>
    <row r="198" spans="4:28" s="7" customFormat="1" ht="12.75" customHeight="1">
      <c r="D198" s="187" t="s">
        <v>53</v>
      </c>
      <c r="F198" s="188" t="s">
        <v>200</v>
      </c>
      <c r="G198" s="189"/>
      <c r="H198" s="189"/>
      <c r="I198" s="189"/>
      <c r="J198" s="197"/>
      <c r="K198" s="197"/>
      <c r="L198" s="197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</row>
    <row r="199" spans="1:28" s="7" customFormat="1" ht="12.75" customHeight="1">
      <c r="A199" s="190"/>
      <c r="B199" s="106"/>
      <c r="D199" s="187"/>
      <c r="F199" s="191" t="s">
        <v>57</v>
      </c>
      <c r="G199" s="191"/>
      <c r="H199" s="191" t="s">
        <v>58</v>
      </c>
      <c r="I199" s="191"/>
      <c r="J199" s="191"/>
      <c r="K199" s="191" t="s">
        <v>59</v>
      </c>
      <c r="L199" s="191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</row>
    <row r="200" spans="1:28" s="7" customFormat="1" ht="12.75">
      <c r="A200" s="190"/>
      <c r="B200" s="106"/>
      <c r="E200" s="187"/>
      <c r="F200" s="187"/>
      <c r="H200" s="192" t="s">
        <v>60</v>
      </c>
      <c r="I200" s="192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</row>
    <row r="201" spans="1:28" s="7" customFormat="1" ht="12.75" customHeight="1">
      <c r="A201" s="190"/>
      <c r="B201" s="106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</row>
    <row r="202" spans="1:28" s="7" customFormat="1" ht="12.75" customHeight="1">
      <c r="A202" s="190"/>
      <c r="B202" s="106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</row>
    <row r="203" spans="1:28" s="7" customFormat="1" ht="12.75">
      <c r="A203" s="190"/>
      <c r="B203" s="106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</row>
    <row r="204" spans="1:28" s="7" customFormat="1" ht="12.75">
      <c r="A204" s="190"/>
      <c r="B204" s="106"/>
      <c r="D204" s="187" t="s">
        <v>11</v>
      </c>
      <c r="F204" s="193" t="s">
        <v>200</v>
      </c>
      <c r="G204" s="193"/>
      <c r="H204" s="189"/>
      <c r="I204" s="189"/>
      <c r="J204" s="193"/>
      <c r="K204" s="193"/>
      <c r="L204" s="193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</row>
    <row r="205" spans="1:28" s="7" customFormat="1" ht="12.75">
      <c r="A205" s="190"/>
      <c r="B205" s="106"/>
      <c r="D205" s="187"/>
      <c r="F205" s="194" t="s">
        <v>57</v>
      </c>
      <c r="G205" s="194"/>
      <c r="H205" s="191" t="s">
        <v>58</v>
      </c>
      <c r="I205" s="191"/>
      <c r="J205" s="194"/>
      <c r="K205" s="191" t="s">
        <v>59</v>
      </c>
      <c r="L205" s="191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</row>
    <row r="206" spans="1:55" s="7" customFormat="1" ht="12.75">
      <c r="A206" s="190"/>
      <c r="B206" s="106"/>
      <c r="D206" s="187"/>
      <c r="E206" s="187"/>
      <c r="F206" s="187"/>
      <c r="H206" s="192" t="s">
        <v>60</v>
      </c>
      <c r="I206" s="192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7"/>
      <c r="AT206" s="187"/>
      <c r="AU206" s="187"/>
      <c r="AV206" s="187"/>
      <c r="AW206" s="187"/>
      <c r="AX206" s="187"/>
      <c r="AY206" s="187"/>
      <c r="AZ206" s="187"/>
      <c r="BA206" s="187"/>
      <c r="BB206" s="187"/>
      <c r="BC206" s="187"/>
    </row>
    <row r="207" spans="1:16" s="1" customFormat="1" ht="12">
      <c r="A207" s="30"/>
      <c r="B207" s="195"/>
      <c r="C207" s="195"/>
      <c r="D207" s="196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s="1" customFormat="1" ht="12">
      <c r="A208" s="30"/>
      <c r="B208" s="195"/>
      <c r="C208" s="195"/>
      <c r="D208" s="196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s="1" customFormat="1" ht="12">
      <c r="A209" s="30"/>
      <c r="B209" s="195"/>
      <c r="C209" s="195"/>
      <c r="D209" s="196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s="1" customFormat="1" ht="12">
      <c r="A210" s="30"/>
      <c r="B210" s="195"/>
      <c r="C210" s="195"/>
      <c r="D210" s="196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s="1" customFormat="1" ht="12">
      <c r="A211" s="30"/>
      <c r="B211" s="195"/>
      <c r="C211" s="195"/>
      <c r="D211" s="196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s="1" customFormat="1" ht="12">
      <c r="A212" s="30"/>
      <c r="B212" s="195"/>
      <c r="C212" s="195"/>
      <c r="D212" s="196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s="1" customFormat="1" ht="12">
      <c r="A213" s="30"/>
      <c r="B213" s="195"/>
      <c r="C213" s="195"/>
      <c r="D213" s="196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s="1" customFormat="1" ht="12">
      <c r="A214" s="30"/>
      <c r="B214" s="195"/>
      <c r="C214" s="195"/>
      <c r="D214" s="196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s="1" customFormat="1" ht="12">
      <c r="A215" s="30"/>
      <c r="B215" s="195"/>
      <c r="C215" s="195"/>
      <c r="D215" s="196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s="1" customFormat="1" ht="12">
      <c r="A216" s="30"/>
      <c r="B216" s="195"/>
      <c r="C216" s="195"/>
      <c r="D216" s="196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s="1" customFormat="1" ht="12">
      <c r="A217" s="30"/>
      <c r="B217" s="195"/>
      <c r="C217" s="195"/>
      <c r="D217" s="196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s="1" customFormat="1" ht="12">
      <c r="A218" s="30"/>
      <c r="B218" s="195"/>
      <c r="C218" s="195"/>
      <c r="D218" s="196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s="1" customFormat="1" ht="12">
      <c r="A219" s="30"/>
      <c r="B219" s="195"/>
      <c r="C219" s="195"/>
      <c r="D219" s="196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s="1" customFormat="1" ht="12">
      <c r="A220" s="30"/>
      <c r="B220" s="195"/>
      <c r="C220" s="195"/>
      <c r="D220" s="196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s="1" customFormat="1" ht="12">
      <c r="A221" s="30"/>
      <c r="B221" s="195"/>
      <c r="C221" s="195"/>
      <c r="D221" s="196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s="1" customFormat="1" ht="12">
      <c r="A222" s="30"/>
      <c r="B222" s="195"/>
      <c r="C222" s="195"/>
      <c r="D222" s="196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s="1" customFormat="1" ht="12">
      <c r="A223" s="30"/>
      <c r="B223" s="195"/>
      <c r="C223" s="195"/>
      <c r="D223" s="196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s="1" customFormat="1" ht="12">
      <c r="A224" s="30"/>
      <c r="B224" s="195"/>
      <c r="C224" s="195"/>
      <c r="D224" s="196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s="1" customFormat="1" ht="12">
      <c r="A225" s="30"/>
      <c r="B225" s="195"/>
      <c r="C225" s="195"/>
      <c r="D225" s="196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s="1" customFormat="1" ht="12">
      <c r="A226" s="30"/>
      <c r="B226" s="195"/>
      <c r="C226" s="195"/>
      <c r="D226" s="196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s="1" customFormat="1" ht="12">
      <c r="A227" s="30"/>
      <c r="B227" s="195"/>
      <c r="C227" s="195"/>
      <c r="D227" s="196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s="1" customFormat="1" ht="12">
      <c r="A228" s="30"/>
      <c r="B228" s="195"/>
      <c r="C228" s="195"/>
      <c r="D228" s="196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s="1" customFormat="1" ht="12">
      <c r="A229" s="30"/>
      <c r="B229" s="195"/>
      <c r="C229" s="195"/>
      <c r="D229" s="196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s="1" customFormat="1" ht="12">
      <c r="A230" s="30"/>
      <c r="B230" s="195"/>
      <c r="C230" s="195"/>
      <c r="D230" s="196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s="1" customFormat="1" ht="12">
      <c r="A231" s="30"/>
      <c r="B231" s="195"/>
      <c r="C231" s="195"/>
      <c r="D231" s="196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s="1" customFormat="1" ht="12">
      <c r="A232" s="30"/>
      <c r="B232" s="195"/>
      <c r="C232" s="195"/>
      <c r="D232" s="196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s="1" customFormat="1" ht="12">
      <c r="A233" s="30"/>
      <c r="B233" s="195"/>
      <c r="C233" s="195"/>
      <c r="D233" s="196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s="1" customFormat="1" ht="12">
      <c r="A234" s="30"/>
      <c r="B234" s="195"/>
      <c r="C234" s="195"/>
      <c r="D234" s="196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s="1" customFormat="1" ht="12">
      <c r="A235" s="30"/>
      <c r="B235" s="195"/>
      <c r="C235" s="195"/>
      <c r="D235" s="196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s="1" customFormat="1" ht="12">
      <c r="A236" s="30"/>
      <c r="B236" s="195"/>
      <c r="C236" s="195"/>
      <c r="D236" s="196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s="1" customFormat="1" ht="12">
      <c r="A237" s="30"/>
      <c r="B237" s="195"/>
      <c r="C237" s="195"/>
      <c r="D237" s="196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s="1" customFormat="1" ht="12">
      <c r="A238" s="30"/>
      <c r="B238" s="195"/>
      <c r="C238" s="195"/>
      <c r="D238" s="196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s="1" customFormat="1" ht="12">
      <c r="A239" s="30"/>
      <c r="B239" s="195"/>
      <c r="C239" s="195"/>
      <c r="D239" s="196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s="1" customFormat="1" ht="12">
      <c r="A240" s="30"/>
      <c r="B240" s="195"/>
      <c r="C240" s="195"/>
      <c r="D240" s="196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s="1" customFormat="1" ht="12">
      <c r="A241" s="30"/>
      <c r="B241" s="195"/>
      <c r="C241" s="195"/>
      <c r="D241" s="196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s="1" customFormat="1" ht="12">
      <c r="A242" s="30"/>
      <c r="B242" s="195"/>
      <c r="C242" s="195"/>
      <c r="D242" s="196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s="1" customFormat="1" ht="12">
      <c r="A243" s="30"/>
      <c r="B243" s="195"/>
      <c r="C243" s="195"/>
      <c r="D243" s="196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s="1" customFormat="1" ht="12">
      <c r="A244" s="30"/>
      <c r="B244" s="195"/>
      <c r="C244" s="195"/>
      <c r="D244" s="196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s="1" customFormat="1" ht="12">
      <c r="A245" s="30"/>
      <c r="B245" s="195"/>
      <c r="C245" s="195"/>
      <c r="D245" s="196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s="1" customFormat="1" ht="12">
      <c r="A246" s="30"/>
      <c r="B246" s="195"/>
      <c r="C246" s="195"/>
      <c r="D246" s="196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s="1" customFormat="1" ht="12">
      <c r="A247" s="30"/>
      <c r="B247" s="195"/>
      <c r="C247" s="195"/>
      <c r="D247" s="196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s="1" customFormat="1" ht="12">
      <c r="A248" s="30"/>
      <c r="B248" s="195"/>
      <c r="C248" s="195"/>
      <c r="D248" s="196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s="1" customFormat="1" ht="12">
      <c r="A249" s="30"/>
      <c r="B249" s="195"/>
      <c r="C249" s="195"/>
      <c r="D249" s="196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s="1" customFormat="1" ht="12">
      <c r="A250" s="30"/>
      <c r="B250" s="195"/>
      <c r="C250" s="195"/>
      <c r="D250" s="196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s="1" customFormat="1" ht="12">
      <c r="A251" s="30"/>
      <c r="B251" s="195"/>
      <c r="C251" s="195"/>
      <c r="D251" s="196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s="1" customFormat="1" ht="12">
      <c r="A252" s="30"/>
      <c r="B252" s="195"/>
      <c r="C252" s="195"/>
      <c r="D252" s="196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s="1" customFormat="1" ht="12">
      <c r="A253" s="30"/>
      <c r="B253" s="195"/>
      <c r="C253" s="195"/>
      <c r="D253" s="196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s="1" customFormat="1" ht="12">
      <c r="A254" s="30"/>
      <c r="B254" s="195"/>
      <c r="C254" s="195"/>
      <c r="D254" s="196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s="1" customFormat="1" ht="12">
      <c r="A255" s="30"/>
      <c r="B255" s="195"/>
      <c r="C255" s="195"/>
      <c r="D255" s="196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s="1" customFormat="1" ht="12">
      <c r="A256" s="30"/>
      <c r="B256" s="195"/>
      <c r="C256" s="195"/>
      <c r="D256" s="196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s="1" customFormat="1" ht="12">
      <c r="A257" s="30"/>
      <c r="B257" s="195"/>
      <c r="C257" s="195"/>
      <c r="D257" s="196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s="1" customFormat="1" ht="12">
      <c r="A258" s="30"/>
      <c r="B258" s="195"/>
      <c r="C258" s="195"/>
      <c r="D258" s="196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s="1" customFormat="1" ht="12">
      <c r="A259" s="30"/>
      <c r="B259" s="195"/>
      <c r="C259" s="195"/>
      <c r="D259" s="196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s="1" customFormat="1" ht="12">
      <c r="A260" s="30"/>
      <c r="B260" s="195"/>
      <c r="C260" s="195"/>
      <c r="D260" s="196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s="1" customFormat="1" ht="12">
      <c r="A261" s="30"/>
      <c r="B261" s="195"/>
      <c r="C261" s="195"/>
      <c r="D261" s="196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s="1" customFormat="1" ht="12">
      <c r="A262" s="30"/>
      <c r="B262" s="195"/>
      <c r="C262" s="195"/>
      <c r="D262" s="196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s="1" customFormat="1" ht="12">
      <c r="A263" s="30"/>
      <c r="B263" s="195"/>
      <c r="C263" s="195"/>
      <c r="D263" s="196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s="1" customFormat="1" ht="12">
      <c r="A264" s="30"/>
      <c r="B264" s="195"/>
      <c r="C264" s="195"/>
      <c r="D264" s="196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s="1" customFormat="1" ht="12">
      <c r="A265" s="30"/>
      <c r="B265" s="195"/>
      <c r="C265" s="195"/>
      <c r="D265" s="196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s="1" customFormat="1" ht="12">
      <c r="A266" s="30"/>
      <c r="B266" s="195"/>
      <c r="C266" s="195"/>
      <c r="D266" s="196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s="1" customFormat="1" ht="12">
      <c r="A267" s="30"/>
      <c r="B267" s="195"/>
      <c r="C267" s="195"/>
      <c r="D267" s="196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s="1" customFormat="1" ht="12">
      <c r="A268" s="30"/>
      <c r="B268" s="195"/>
      <c r="C268" s="195"/>
      <c r="D268" s="196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s="1" customFormat="1" ht="12">
      <c r="A269" s="30"/>
      <c r="B269" s="195"/>
      <c r="C269" s="195"/>
      <c r="D269" s="196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s="1" customFormat="1" ht="12">
      <c r="A270" s="30"/>
      <c r="B270" s="195"/>
      <c r="C270" s="195"/>
      <c r="D270" s="196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s="1" customFormat="1" ht="12">
      <c r="A271" s="30"/>
      <c r="B271" s="195"/>
      <c r="C271" s="195"/>
      <c r="D271" s="196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s="1" customFormat="1" ht="12">
      <c r="A272" s="30"/>
      <c r="B272" s="195"/>
      <c r="C272" s="195"/>
      <c r="D272" s="196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s="1" customFormat="1" ht="12">
      <c r="A273" s="30"/>
      <c r="B273" s="195"/>
      <c r="C273" s="195"/>
      <c r="D273" s="196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s="1" customFormat="1" ht="12">
      <c r="A274" s="30"/>
      <c r="B274" s="195"/>
      <c r="C274" s="195"/>
      <c r="D274" s="196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s="1" customFormat="1" ht="12">
      <c r="A275" s="30"/>
      <c r="B275" s="195"/>
      <c r="C275" s="195"/>
      <c r="D275" s="196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s="1" customFormat="1" ht="12">
      <c r="A276" s="30"/>
      <c r="B276" s="195"/>
      <c r="C276" s="195"/>
      <c r="D276" s="196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s="1" customFormat="1" ht="12">
      <c r="A277" s="30"/>
      <c r="B277" s="195"/>
      <c r="C277" s="195"/>
      <c r="D277" s="196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s="1" customFormat="1" ht="12">
      <c r="A278" s="30"/>
      <c r="B278" s="195"/>
      <c r="C278" s="195"/>
      <c r="D278" s="196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s="1" customFormat="1" ht="12">
      <c r="A279" s="30"/>
      <c r="B279" s="195"/>
      <c r="C279" s="195"/>
      <c r="D279" s="196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s="1" customFormat="1" ht="12">
      <c r="A280" s="30"/>
      <c r="B280" s="195"/>
      <c r="C280" s="195"/>
      <c r="D280" s="196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s="1" customFormat="1" ht="12">
      <c r="A281" s="30"/>
      <c r="B281" s="195"/>
      <c r="C281" s="195"/>
      <c r="D281" s="196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s="1" customFormat="1" ht="12">
      <c r="A282" s="30"/>
      <c r="B282" s="195"/>
      <c r="C282" s="195"/>
      <c r="D282" s="196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s="1" customFormat="1" ht="12">
      <c r="A283" s="30"/>
      <c r="B283" s="195"/>
      <c r="C283" s="195"/>
      <c r="D283" s="196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s="1" customFormat="1" ht="12">
      <c r="A284" s="30"/>
      <c r="B284" s="195"/>
      <c r="C284" s="195"/>
      <c r="D284" s="196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s="1" customFormat="1" ht="12">
      <c r="A285" s="30"/>
      <c r="B285" s="195"/>
      <c r="C285" s="195"/>
      <c r="D285" s="196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s="1" customFormat="1" ht="12">
      <c r="A286" s="30"/>
      <c r="B286" s="195"/>
      <c r="C286" s="195"/>
      <c r="D286" s="196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s="1" customFormat="1" ht="12">
      <c r="A287" s="30"/>
      <c r="B287" s="195"/>
      <c r="C287" s="195"/>
      <c r="D287" s="196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s="1" customFormat="1" ht="12">
      <c r="A288" s="30"/>
      <c r="B288" s="195"/>
      <c r="C288" s="195"/>
      <c r="D288" s="196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s="1" customFormat="1" ht="12">
      <c r="A289" s="30"/>
      <c r="B289" s="195"/>
      <c r="C289" s="195"/>
      <c r="D289" s="196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s="1" customFormat="1" ht="12">
      <c r="A290" s="30"/>
      <c r="B290" s="195"/>
      <c r="C290" s="195"/>
      <c r="D290" s="196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s="1" customFormat="1" ht="12">
      <c r="A291" s="30"/>
      <c r="B291" s="195"/>
      <c r="C291" s="195"/>
      <c r="D291" s="196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s="1" customFormat="1" ht="12">
      <c r="A292" s="30"/>
      <c r="B292" s="195"/>
      <c r="C292" s="195"/>
      <c r="D292" s="196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s="1" customFormat="1" ht="12">
      <c r="A293" s="30"/>
      <c r="B293" s="195"/>
      <c r="C293" s="195"/>
      <c r="D293" s="196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s="1" customFormat="1" ht="12">
      <c r="A294" s="30"/>
      <c r="B294" s="195"/>
      <c r="C294" s="195"/>
      <c r="D294" s="196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s="1" customFormat="1" ht="12">
      <c r="A295" s="30"/>
      <c r="B295" s="195"/>
      <c r="C295" s="195"/>
      <c r="D295" s="196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s="1" customFormat="1" ht="12">
      <c r="A296" s="30"/>
      <c r="B296" s="195"/>
      <c r="C296" s="195"/>
      <c r="D296" s="196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s="1" customFormat="1" ht="12">
      <c r="A297" s="30"/>
      <c r="B297" s="195"/>
      <c r="C297" s="195"/>
      <c r="D297" s="196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s="1" customFormat="1" ht="12">
      <c r="A298" s="30"/>
      <c r="B298" s="195"/>
      <c r="C298" s="195"/>
      <c r="D298" s="196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s="1" customFormat="1" ht="12">
      <c r="A299" s="30"/>
      <c r="B299" s="195"/>
      <c r="C299" s="195"/>
      <c r="D299" s="196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s="1" customFormat="1" ht="12">
      <c r="A300" s="30"/>
      <c r="B300" s="195"/>
      <c r="C300" s="195"/>
      <c r="D300" s="196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s="1" customFormat="1" ht="12">
      <c r="A301" s="30"/>
      <c r="B301" s="195"/>
      <c r="C301" s="195"/>
      <c r="D301" s="196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s="1" customFormat="1" ht="12">
      <c r="A302" s="30"/>
      <c r="B302" s="195"/>
      <c r="C302" s="195"/>
      <c r="D302" s="196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s="1" customFormat="1" ht="12">
      <c r="A303" s="30"/>
      <c r="B303" s="195"/>
      <c r="C303" s="195"/>
      <c r="D303" s="196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s="1" customFormat="1" ht="12">
      <c r="A304" s="30"/>
      <c r="B304" s="195"/>
      <c r="C304" s="195"/>
      <c r="D304" s="196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s="1" customFormat="1" ht="12">
      <c r="A305" s="30"/>
      <c r="B305" s="195"/>
      <c r="C305" s="195"/>
      <c r="D305" s="196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s="1" customFormat="1" ht="12">
      <c r="A306" s="30"/>
      <c r="B306" s="195"/>
      <c r="C306" s="195"/>
      <c r="D306" s="196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s="1" customFormat="1" ht="12">
      <c r="A307" s="30"/>
      <c r="B307" s="195"/>
      <c r="C307" s="195"/>
      <c r="D307" s="196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1:16" s="1" customFormat="1" ht="12">
      <c r="A308" s="30"/>
      <c r="B308" s="195"/>
      <c r="C308" s="195"/>
      <c r="D308" s="196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s="1" customFormat="1" ht="12">
      <c r="A309" s="30"/>
      <c r="B309" s="195"/>
      <c r="C309" s="195"/>
      <c r="D309" s="196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1:16" s="1" customFormat="1" ht="12">
      <c r="A310" s="30"/>
      <c r="B310" s="195"/>
      <c r="C310" s="195"/>
      <c r="D310" s="196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1:16" s="1" customFormat="1" ht="12">
      <c r="A311" s="30"/>
      <c r="B311" s="195"/>
      <c r="C311" s="195"/>
      <c r="D311" s="196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1:16" s="1" customFormat="1" ht="12">
      <c r="A312" s="30"/>
      <c r="B312" s="195"/>
      <c r="C312" s="195"/>
      <c r="D312" s="196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s="1" customFormat="1" ht="12">
      <c r="A313" s="30"/>
      <c r="B313" s="195"/>
      <c r="C313" s="195"/>
      <c r="D313" s="196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1:16" s="1" customFormat="1" ht="12">
      <c r="A314" s="30"/>
      <c r="B314" s="195"/>
      <c r="C314" s="195"/>
      <c r="D314" s="196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1:16" s="1" customFormat="1" ht="12">
      <c r="A315" s="30"/>
      <c r="B315" s="195"/>
      <c r="C315" s="195"/>
      <c r="D315" s="196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1:16" s="1" customFormat="1" ht="12">
      <c r="A316" s="30"/>
      <c r="B316" s="195"/>
      <c r="C316" s="195"/>
      <c r="D316" s="196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1:16" s="1" customFormat="1" ht="12">
      <c r="A317" s="30"/>
      <c r="B317" s="195"/>
      <c r="C317" s="195"/>
      <c r="D317" s="196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1:16" s="1" customFormat="1" ht="12">
      <c r="A318" s="30"/>
      <c r="B318" s="195"/>
      <c r="C318" s="195"/>
      <c r="D318" s="196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1:16" s="1" customFormat="1" ht="12">
      <c r="A319" s="30"/>
      <c r="B319" s="195"/>
      <c r="C319" s="195"/>
      <c r="D319" s="196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s="1" customFormat="1" ht="12">
      <c r="A320" s="30"/>
      <c r="B320" s="195"/>
      <c r="C320" s="195"/>
      <c r="D320" s="196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s="1" customFormat="1" ht="12">
      <c r="A321" s="30"/>
      <c r="B321" s="195"/>
      <c r="C321" s="195"/>
      <c r="D321" s="196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1:16" s="1" customFormat="1" ht="12">
      <c r="A322" s="30"/>
      <c r="B322" s="195"/>
      <c r="C322" s="195"/>
      <c r="D322" s="196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1:16" s="1" customFormat="1" ht="12">
      <c r="A323" s="30"/>
      <c r="B323" s="195"/>
      <c r="C323" s="195"/>
      <c r="D323" s="196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1:16" s="1" customFormat="1" ht="12">
      <c r="A324" s="30"/>
      <c r="B324" s="195"/>
      <c r="C324" s="195"/>
      <c r="D324" s="196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1:16" s="1" customFormat="1" ht="12">
      <c r="A325" s="30"/>
      <c r="B325" s="195"/>
      <c r="C325" s="195"/>
      <c r="D325" s="196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1:16" s="1" customFormat="1" ht="12">
      <c r="A326" s="30"/>
      <c r="B326" s="195"/>
      <c r="C326" s="195"/>
      <c r="D326" s="196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1:16" s="1" customFormat="1" ht="12">
      <c r="A327" s="30"/>
      <c r="B327" s="195"/>
      <c r="C327" s="195"/>
      <c r="D327" s="196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1:16" s="1" customFormat="1" ht="12">
      <c r="A328" s="30"/>
      <c r="B328" s="195"/>
      <c r="C328" s="195"/>
      <c r="D328" s="196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1:16" s="1" customFormat="1" ht="12">
      <c r="A329" s="30"/>
      <c r="B329" s="195"/>
      <c r="C329" s="195"/>
      <c r="D329" s="196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1:16" s="1" customFormat="1" ht="12">
      <c r="A330" s="30"/>
      <c r="B330" s="195"/>
      <c r="C330" s="195"/>
      <c r="D330" s="196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s="1" customFormat="1" ht="12">
      <c r="A331" s="30"/>
      <c r="B331" s="195"/>
      <c r="C331" s="195"/>
      <c r="D331" s="196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1:16" s="1" customFormat="1" ht="12">
      <c r="A332" s="30"/>
      <c r="B332" s="195"/>
      <c r="C332" s="195"/>
      <c r="D332" s="196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1:16" s="1" customFormat="1" ht="12">
      <c r="A333" s="30"/>
      <c r="B333" s="195"/>
      <c r="C333" s="195"/>
      <c r="D333" s="196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1:16" s="1" customFormat="1" ht="12">
      <c r="A334" s="30"/>
      <c r="B334" s="195"/>
      <c r="C334" s="195"/>
      <c r="D334" s="196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1:16" s="1" customFormat="1" ht="12">
      <c r="A335" s="30"/>
      <c r="B335" s="195"/>
      <c r="C335" s="195"/>
      <c r="D335" s="196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1:16" s="1" customFormat="1" ht="12">
      <c r="A336" s="30"/>
      <c r="B336" s="195"/>
      <c r="C336" s="195"/>
      <c r="D336" s="196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1:16" s="1" customFormat="1" ht="12">
      <c r="A337" s="30"/>
      <c r="B337" s="195"/>
      <c r="C337" s="195"/>
      <c r="D337" s="196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1:16" s="1" customFormat="1" ht="12">
      <c r="A338" s="30"/>
      <c r="B338" s="195"/>
      <c r="C338" s="195"/>
      <c r="D338" s="196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1:16" s="1" customFormat="1" ht="12">
      <c r="A339" s="30"/>
      <c r="B339" s="195"/>
      <c r="C339" s="195"/>
      <c r="D339" s="196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s="1" customFormat="1" ht="12">
      <c r="A340" s="30"/>
      <c r="B340" s="195"/>
      <c r="C340" s="195"/>
      <c r="D340" s="196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1:16" s="1" customFormat="1" ht="12">
      <c r="A341" s="30"/>
      <c r="B341" s="195"/>
      <c r="C341" s="195"/>
      <c r="D341" s="196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1:16" s="1" customFormat="1" ht="12">
      <c r="A342" s="30"/>
      <c r="B342" s="195"/>
      <c r="C342" s="195"/>
      <c r="D342" s="196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1:16" s="1" customFormat="1" ht="12">
      <c r="A343" s="30"/>
      <c r="B343" s="195"/>
      <c r="C343" s="195"/>
      <c r="D343" s="196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1:16" s="1" customFormat="1" ht="12">
      <c r="A344" s="30"/>
      <c r="B344" s="195"/>
      <c r="C344" s="195"/>
      <c r="D344" s="196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1:16" s="1" customFormat="1" ht="12">
      <c r="A345" s="30"/>
      <c r="B345" s="195"/>
      <c r="C345" s="195"/>
      <c r="D345" s="196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s="1" customFormat="1" ht="12">
      <c r="A346" s="30"/>
      <c r="B346" s="195"/>
      <c r="C346" s="195"/>
      <c r="D346" s="196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s="1" customFormat="1" ht="12">
      <c r="A347" s="30"/>
      <c r="B347" s="195"/>
      <c r="C347" s="195"/>
      <c r="D347" s="196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1:16" s="1" customFormat="1" ht="12">
      <c r="A348" s="30"/>
      <c r="B348" s="195"/>
      <c r="C348" s="195"/>
      <c r="D348" s="196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s="1" customFormat="1" ht="12">
      <c r="A349" s="30"/>
      <c r="B349" s="195"/>
      <c r="C349" s="195"/>
      <c r="D349" s="196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1:16" s="1" customFormat="1" ht="12">
      <c r="A350" s="30"/>
      <c r="B350" s="195"/>
      <c r="C350" s="195"/>
      <c r="D350" s="196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6" s="1" customFormat="1" ht="12">
      <c r="A351" s="30"/>
      <c r="B351" s="195"/>
      <c r="C351" s="195"/>
      <c r="D351" s="196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s="1" customFormat="1" ht="12">
      <c r="A352" s="30"/>
      <c r="B352" s="195"/>
      <c r="C352" s="195"/>
      <c r="D352" s="196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s="1" customFormat="1" ht="12">
      <c r="A353" s="30"/>
      <c r="B353" s="195"/>
      <c r="C353" s="195"/>
      <c r="D353" s="196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s="1" customFormat="1" ht="12">
      <c r="A354" s="30"/>
      <c r="B354" s="195"/>
      <c r="C354" s="195"/>
      <c r="D354" s="196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1:16" s="1" customFormat="1" ht="12">
      <c r="A355" s="30"/>
      <c r="B355" s="195"/>
      <c r="C355" s="195"/>
      <c r="D355" s="196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s="1" customFormat="1" ht="12">
      <c r="A356" s="30"/>
      <c r="B356" s="195"/>
      <c r="C356" s="195"/>
      <c r="D356" s="196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1:16" s="1" customFormat="1" ht="12">
      <c r="A357" s="30"/>
      <c r="B357" s="195"/>
      <c r="C357" s="195"/>
      <c r="D357" s="196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1:16" s="1" customFormat="1" ht="12">
      <c r="A358" s="30"/>
      <c r="B358" s="195"/>
      <c r="C358" s="195"/>
      <c r="D358" s="196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1:16" s="1" customFormat="1" ht="12">
      <c r="A359" s="30"/>
      <c r="B359" s="195"/>
      <c r="C359" s="195"/>
      <c r="D359" s="196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1:16" s="1" customFormat="1" ht="12">
      <c r="A360" s="30"/>
      <c r="B360" s="195"/>
      <c r="C360" s="195"/>
      <c r="D360" s="196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s="1" customFormat="1" ht="12">
      <c r="A361" s="30"/>
      <c r="B361" s="195"/>
      <c r="C361" s="195"/>
      <c r="D361" s="196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1:16" s="1" customFormat="1" ht="12">
      <c r="A362" s="30"/>
      <c r="B362" s="195"/>
      <c r="C362" s="195"/>
      <c r="D362" s="196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s="1" customFormat="1" ht="12">
      <c r="A363" s="30"/>
      <c r="B363" s="195"/>
      <c r="C363" s="195"/>
      <c r="D363" s="196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1:16" s="1" customFormat="1" ht="12">
      <c r="A364" s="30"/>
      <c r="B364" s="195"/>
      <c r="C364" s="195"/>
      <c r="D364" s="196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s="1" customFormat="1" ht="12">
      <c r="A365" s="30"/>
      <c r="B365" s="195"/>
      <c r="C365" s="195"/>
      <c r="D365" s="196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1:16" s="1" customFormat="1" ht="12">
      <c r="A366" s="30"/>
      <c r="B366" s="195"/>
      <c r="C366" s="195"/>
      <c r="D366" s="196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1:16" s="1" customFormat="1" ht="12">
      <c r="A367" s="30"/>
      <c r="B367" s="195"/>
      <c r="C367" s="195"/>
      <c r="D367" s="196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1:16" s="1" customFormat="1" ht="12">
      <c r="A368" s="30"/>
      <c r="B368" s="195"/>
      <c r="C368" s="195"/>
      <c r="D368" s="196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1:16" s="1" customFormat="1" ht="12">
      <c r="A369" s="30"/>
      <c r="B369" s="195"/>
      <c r="C369" s="195"/>
      <c r="D369" s="196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1:16" s="1" customFormat="1" ht="12">
      <c r="A370" s="30"/>
      <c r="B370" s="195"/>
      <c r="C370" s="195"/>
      <c r="D370" s="196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s="1" customFormat="1" ht="12">
      <c r="A371" s="30"/>
      <c r="B371" s="195"/>
      <c r="C371" s="195"/>
      <c r="D371" s="196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1:16" s="1" customFormat="1" ht="12">
      <c r="A372" s="30"/>
      <c r="B372" s="195"/>
      <c r="C372" s="195"/>
      <c r="D372" s="196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1:16" s="1" customFormat="1" ht="12">
      <c r="A373" s="30"/>
      <c r="B373" s="195"/>
      <c r="C373" s="195"/>
      <c r="D373" s="196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1:16" s="1" customFormat="1" ht="12">
      <c r="A374" s="30"/>
      <c r="B374" s="195"/>
      <c r="C374" s="195"/>
      <c r="D374" s="196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1:16" s="1" customFormat="1" ht="12">
      <c r="A375" s="30"/>
      <c r="B375" s="195"/>
      <c r="C375" s="195"/>
      <c r="D375" s="196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1:16" s="1" customFormat="1" ht="12">
      <c r="A376" s="30"/>
      <c r="B376" s="195"/>
      <c r="C376" s="195"/>
      <c r="D376" s="196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s="1" customFormat="1" ht="12">
      <c r="A377" s="30"/>
      <c r="B377" s="195"/>
      <c r="C377" s="195"/>
      <c r="D377" s="196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1:16" s="1" customFormat="1" ht="12">
      <c r="A378" s="30"/>
      <c r="B378" s="195"/>
      <c r="C378" s="195"/>
      <c r="D378" s="196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1:16" s="1" customFormat="1" ht="12">
      <c r="A379" s="30"/>
      <c r="B379" s="195"/>
      <c r="C379" s="195"/>
      <c r="D379" s="196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1:16" s="1" customFormat="1" ht="12">
      <c r="A380" s="30"/>
      <c r="B380" s="195"/>
      <c r="C380" s="195"/>
      <c r="D380" s="196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1:16" s="1" customFormat="1" ht="12">
      <c r="A381" s="30"/>
      <c r="B381" s="195"/>
      <c r="C381" s="195"/>
      <c r="D381" s="196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s="1" customFormat="1" ht="12">
      <c r="A382" s="30"/>
      <c r="B382" s="195"/>
      <c r="C382" s="195"/>
      <c r="D382" s="196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s="1" customFormat="1" ht="12">
      <c r="A383" s="30"/>
      <c r="B383" s="195"/>
      <c r="C383" s="195"/>
      <c r="D383" s="196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1:16" s="1" customFormat="1" ht="12">
      <c r="A384" s="30"/>
      <c r="B384" s="195"/>
      <c r="C384" s="195"/>
      <c r="D384" s="196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1:16" s="1" customFormat="1" ht="12">
      <c r="A385" s="30"/>
      <c r="B385" s="195"/>
      <c r="C385" s="195"/>
      <c r="D385" s="196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1:16" s="1" customFormat="1" ht="12">
      <c r="A386" s="30"/>
      <c r="B386" s="195"/>
      <c r="C386" s="195"/>
      <c r="D386" s="196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1:16" s="1" customFormat="1" ht="12">
      <c r="A387" s="30"/>
      <c r="B387" s="195"/>
      <c r="C387" s="195"/>
      <c r="D387" s="196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1:16" s="1" customFormat="1" ht="12">
      <c r="A388" s="30"/>
      <c r="B388" s="195"/>
      <c r="C388" s="195"/>
      <c r="D388" s="196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1:16" s="1" customFormat="1" ht="12">
      <c r="A389" s="30"/>
      <c r="B389" s="195"/>
      <c r="C389" s="195"/>
      <c r="D389" s="196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1:4" ht="12">
      <c r="A390" s="198"/>
      <c r="B390" s="199"/>
      <c r="C390" s="199"/>
      <c r="D390" s="200"/>
    </row>
    <row r="391" spans="1:4" ht="12">
      <c r="A391" s="198"/>
      <c r="B391" s="199"/>
      <c r="C391" s="199"/>
      <c r="D391" s="200"/>
    </row>
    <row r="392" spans="1:4" ht="12">
      <c r="A392" s="198"/>
      <c r="B392" s="199"/>
      <c r="C392" s="199"/>
      <c r="D392" s="200"/>
    </row>
    <row r="393" spans="1:4" ht="12">
      <c r="A393" s="198"/>
      <c r="B393" s="199"/>
      <c r="C393" s="199"/>
      <c r="D393" s="200"/>
    </row>
    <row r="394" spans="1:4" ht="12">
      <c r="A394" s="198"/>
      <c r="B394" s="199"/>
      <c r="C394" s="199"/>
      <c r="D394" s="200"/>
    </row>
    <row r="395" spans="1:4" ht="12">
      <c r="A395" s="198"/>
      <c r="B395" s="199"/>
      <c r="C395" s="199"/>
      <c r="D395" s="200"/>
    </row>
    <row r="396" spans="1:4" ht="12">
      <c r="A396" s="198"/>
      <c r="B396" s="199"/>
      <c r="C396" s="199"/>
      <c r="D396" s="200"/>
    </row>
    <row r="397" spans="1:4" ht="12">
      <c r="A397" s="198"/>
      <c r="B397" s="199"/>
      <c r="C397" s="199"/>
      <c r="D397" s="200"/>
    </row>
    <row r="398" spans="1:4" ht="12">
      <c r="A398" s="198"/>
      <c r="B398" s="199"/>
      <c r="C398" s="199"/>
      <c r="D398" s="200"/>
    </row>
    <row r="399" spans="1:4" ht="12">
      <c r="A399" s="198"/>
      <c r="B399" s="199"/>
      <c r="C399" s="199"/>
      <c r="D399" s="200"/>
    </row>
    <row r="400" spans="1:4" ht="12">
      <c r="A400" s="198"/>
      <c r="B400" s="199"/>
      <c r="C400" s="199"/>
      <c r="D400" s="200"/>
    </row>
    <row r="401" spans="1:4" ht="12">
      <c r="A401" s="198"/>
      <c r="B401" s="199"/>
      <c r="C401" s="199"/>
      <c r="D401" s="200"/>
    </row>
    <row r="402" spans="1:4" ht="12">
      <c r="A402" s="198"/>
      <c r="B402" s="199"/>
      <c r="C402" s="199"/>
      <c r="D402" s="200"/>
    </row>
    <row r="403" spans="1:4" ht="12">
      <c r="A403" s="198"/>
      <c r="B403" s="199"/>
      <c r="C403" s="199"/>
      <c r="D403" s="200"/>
    </row>
    <row r="404" spans="1:4" ht="12">
      <c r="A404" s="198"/>
      <c r="B404" s="199"/>
      <c r="C404" s="199"/>
      <c r="D404" s="200"/>
    </row>
    <row r="405" spans="1:4" ht="12">
      <c r="A405" s="198"/>
      <c r="B405" s="199"/>
      <c r="C405" s="199"/>
      <c r="D405" s="200"/>
    </row>
    <row r="406" spans="1:4" ht="12">
      <c r="A406" s="198"/>
      <c r="B406" s="199"/>
      <c r="C406" s="199"/>
      <c r="D406" s="200"/>
    </row>
    <row r="407" spans="1:4" ht="12">
      <c r="A407" s="198"/>
      <c r="B407" s="199"/>
      <c r="C407" s="199"/>
      <c r="D407" s="200"/>
    </row>
    <row r="408" spans="1:4" ht="12">
      <c r="A408" s="198"/>
      <c r="B408" s="199"/>
      <c r="C408" s="199"/>
      <c r="D408" s="200"/>
    </row>
    <row r="409" spans="1:4" ht="12">
      <c r="A409" s="198"/>
      <c r="B409" s="199"/>
      <c r="C409" s="199"/>
      <c r="D409" s="200"/>
    </row>
    <row r="410" spans="1:4" ht="12">
      <c r="A410" s="198"/>
      <c r="B410" s="199"/>
      <c r="C410" s="199"/>
      <c r="D410" s="200"/>
    </row>
    <row r="411" spans="1:4" ht="12">
      <c r="A411" s="198"/>
      <c r="B411" s="199"/>
      <c r="C411" s="199"/>
      <c r="D411" s="200"/>
    </row>
    <row r="412" spans="1:4" ht="12">
      <c r="A412" s="198"/>
      <c r="B412" s="199"/>
      <c r="C412" s="199"/>
      <c r="D412" s="200"/>
    </row>
    <row r="413" spans="1:4" ht="12">
      <c r="A413" s="198"/>
      <c r="B413" s="199"/>
      <c r="C413" s="199"/>
      <c r="D413" s="200"/>
    </row>
    <row r="414" spans="1:4" ht="12">
      <c r="A414" s="198"/>
      <c r="B414" s="199"/>
      <c r="C414" s="199"/>
      <c r="D414" s="200"/>
    </row>
    <row r="415" spans="1:4" ht="12">
      <c r="A415" s="198"/>
      <c r="B415" s="199"/>
      <c r="C415" s="199"/>
      <c r="D415" s="200"/>
    </row>
    <row r="416" spans="1:4" ht="12">
      <c r="A416" s="198"/>
      <c r="B416" s="199"/>
      <c r="C416" s="199"/>
      <c r="D416" s="200"/>
    </row>
    <row r="417" spans="1:4" ht="12">
      <c r="A417" s="198"/>
      <c r="B417" s="199"/>
      <c r="C417" s="199"/>
      <c r="D417" s="200"/>
    </row>
    <row r="418" spans="1:4" ht="12">
      <c r="A418" s="198"/>
      <c r="B418" s="199"/>
      <c r="C418" s="199"/>
      <c r="D418" s="200"/>
    </row>
    <row r="419" spans="1:4" ht="12">
      <c r="A419" s="198"/>
      <c r="B419" s="199"/>
      <c r="C419" s="199"/>
      <c r="D419" s="200"/>
    </row>
    <row r="420" spans="1:4" ht="12">
      <c r="A420" s="198"/>
      <c r="B420" s="199"/>
      <c r="C420" s="199"/>
      <c r="D420" s="200"/>
    </row>
    <row r="421" spans="1:4" ht="12">
      <c r="A421" s="198"/>
      <c r="B421" s="199"/>
      <c r="C421" s="199"/>
      <c r="D421" s="200"/>
    </row>
    <row r="422" spans="1:4" ht="12">
      <c r="A422" s="198"/>
      <c r="B422" s="199"/>
      <c r="C422" s="199"/>
      <c r="D422" s="200"/>
    </row>
    <row r="423" spans="1:4" ht="12">
      <c r="A423" s="198"/>
      <c r="B423" s="199"/>
      <c r="C423" s="199"/>
      <c r="D423" s="200"/>
    </row>
    <row r="424" spans="1:4" ht="12">
      <c r="A424" s="198"/>
      <c r="B424" s="199"/>
      <c r="C424" s="199"/>
      <c r="D424" s="200"/>
    </row>
    <row r="425" spans="1:4" ht="12">
      <c r="A425" s="198"/>
      <c r="B425" s="199"/>
      <c r="C425" s="199"/>
      <c r="D425" s="200"/>
    </row>
    <row r="426" spans="1:4" ht="12">
      <c r="A426" s="198"/>
      <c r="B426" s="199"/>
      <c r="C426" s="199"/>
      <c r="D426" s="200"/>
    </row>
    <row r="427" spans="1:4" ht="12">
      <c r="A427" s="198"/>
      <c r="B427" s="199"/>
      <c r="C427" s="199"/>
      <c r="D427" s="200"/>
    </row>
    <row r="428" spans="1:4" ht="12">
      <c r="A428" s="198"/>
      <c r="B428" s="199"/>
      <c r="C428" s="199"/>
      <c r="D428" s="200"/>
    </row>
    <row r="429" spans="1:4" ht="12">
      <c r="A429" s="198"/>
      <c r="B429" s="199"/>
      <c r="C429" s="199"/>
      <c r="D429" s="200"/>
    </row>
    <row r="430" spans="1:4" ht="12">
      <c r="A430" s="198"/>
      <c r="B430" s="199"/>
      <c r="C430" s="199"/>
      <c r="D430" s="200"/>
    </row>
    <row r="431" spans="1:4" ht="12">
      <c r="A431" s="198"/>
      <c r="B431" s="199"/>
      <c r="C431" s="199"/>
      <c r="D431" s="200"/>
    </row>
    <row r="432" spans="1:4" ht="12">
      <c r="A432" s="198"/>
      <c r="B432" s="199"/>
      <c r="C432" s="199"/>
      <c r="D432" s="200"/>
    </row>
    <row r="433" spans="1:4" ht="12">
      <c r="A433" s="198"/>
      <c r="B433" s="199"/>
      <c r="C433" s="199"/>
      <c r="D433" s="200"/>
    </row>
    <row r="434" spans="1:4" ht="12">
      <c r="A434" s="198"/>
      <c r="B434" s="199"/>
      <c r="C434" s="199"/>
      <c r="D434" s="200"/>
    </row>
    <row r="435" spans="1:4" ht="12">
      <c r="A435" s="198"/>
      <c r="B435" s="199"/>
      <c r="C435" s="199"/>
      <c r="D435" s="200"/>
    </row>
    <row r="436" spans="1:4" ht="12">
      <c r="A436" s="198"/>
      <c r="B436" s="199"/>
      <c r="C436" s="199"/>
      <c r="D436" s="200"/>
    </row>
    <row r="437" spans="1:4" ht="12">
      <c r="A437" s="198"/>
      <c r="B437" s="199"/>
      <c r="C437" s="199"/>
      <c r="D437" s="200"/>
    </row>
    <row r="438" spans="1:4" ht="12">
      <c r="A438" s="198"/>
      <c r="B438" s="199"/>
      <c r="C438" s="199"/>
      <c r="D438" s="200"/>
    </row>
    <row r="439" spans="1:4" ht="12">
      <c r="A439" s="198"/>
      <c r="B439" s="199"/>
      <c r="C439" s="199"/>
      <c r="D439" s="200"/>
    </row>
    <row r="440" spans="1:4" ht="12">
      <c r="A440" s="198"/>
      <c r="B440" s="199"/>
      <c r="C440" s="199"/>
      <c r="D440" s="200"/>
    </row>
    <row r="441" spans="1:4" ht="12">
      <c r="A441" s="198"/>
      <c r="B441" s="199"/>
      <c r="C441" s="199"/>
      <c r="D441" s="200"/>
    </row>
    <row r="442" spans="1:4" ht="12">
      <c r="A442" s="198"/>
      <c r="B442" s="199"/>
      <c r="C442" s="199"/>
      <c r="D442" s="200"/>
    </row>
    <row r="443" spans="1:4" ht="12">
      <c r="A443" s="198"/>
      <c r="B443" s="199"/>
      <c r="C443" s="199"/>
      <c r="D443" s="200"/>
    </row>
    <row r="444" spans="1:4" ht="12">
      <c r="A444" s="198"/>
      <c r="B444" s="199"/>
      <c r="C444" s="199"/>
      <c r="D444" s="200"/>
    </row>
    <row r="445" spans="1:4" ht="12">
      <c r="A445" s="198"/>
      <c r="B445" s="199"/>
      <c r="C445" s="199"/>
      <c r="D445" s="200"/>
    </row>
    <row r="446" spans="1:4" ht="12">
      <c r="A446" s="198"/>
      <c r="B446" s="199"/>
      <c r="C446" s="199"/>
      <c r="D446" s="200"/>
    </row>
    <row r="447" spans="1:4" ht="12">
      <c r="A447" s="198"/>
      <c r="B447" s="199"/>
      <c r="C447" s="199"/>
      <c r="D447" s="200"/>
    </row>
    <row r="448" spans="1:4" ht="12">
      <c r="A448" s="198"/>
      <c r="B448" s="199"/>
      <c r="C448" s="199"/>
      <c r="D448" s="200"/>
    </row>
    <row r="449" spans="1:4" ht="12">
      <c r="A449" s="198"/>
      <c r="B449" s="199"/>
      <c r="C449" s="199"/>
      <c r="D449" s="200"/>
    </row>
    <row r="450" spans="1:4" ht="12">
      <c r="A450" s="198"/>
      <c r="B450" s="199"/>
      <c r="C450" s="199"/>
      <c r="D450" s="200"/>
    </row>
    <row r="451" spans="1:4" ht="12">
      <c r="A451" s="198"/>
      <c r="B451" s="199"/>
      <c r="C451" s="199"/>
      <c r="D451" s="200"/>
    </row>
    <row r="452" spans="1:4" ht="12">
      <c r="A452" s="198"/>
      <c r="B452" s="199"/>
      <c r="C452" s="199"/>
      <c r="D452" s="200"/>
    </row>
    <row r="453" spans="1:4" ht="12">
      <c r="A453" s="198"/>
      <c r="B453" s="199"/>
      <c r="C453" s="199"/>
      <c r="D453" s="200"/>
    </row>
    <row r="454" spans="1:4" ht="12">
      <c r="A454" s="198"/>
      <c r="B454" s="199"/>
      <c r="C454" s="199"/>
      <c r="D454" s="200"/>
    </row>
    <row r="455" spans="1:4" ht="12">
      <c r="A455" s="198"/>
      <c r="B455" s="199"/>
      <c r="C455" s="199"/>
      <c r="D455" s="200"/>
    </row>
    <row r="456" spans="1:4" ht="12">
      <c r="A456" s="198"/>
      <c r="B456" s="199"/>
      <c r="C456" s="199"/>
      <c r="D456" s="200"/>
    </row>
    <row r="457" spans="1:4" ht="12">
      <c r="A457" s="198"/>
      <c r="B457" s="199"/>
      <c r="C457" s="199"/>
      <c r="D457" s="200"/>
    </row>
    <row r="458" spans="1:4" ht="12">
      <c r="A458" s="198"/>
      <c r="B458" s="199"/>
      <c r="C458" s="199"/>
      <c r="D458" s="200"/>
    </row>
    <row r="459" spans="1:4" ht="12">
      <c r="A459" s="198"/>
      <c r="B459" s="199"/>
      <c r="C459" s="199"/>
      <c r="D459" s="200"/>
    </row>
    <row r="460" spans="1:4" ht="12">
      <c r="A460" s="198"/>
      <c r="B460" s="199"/>
      <c r="C460" s="199"/>
      <c r="D460" s="200"/>
    </row>
    <row r="461" spans="1:4" ht="12">
      <c r="A461" s="198"/>
      <c r="B461" s="199"/>
      <c r="C461" s="199"/>
      <c r="D461" s="200"/>
    </row>
    <row r="462" spans="1:4" ht="12">
      <c r="A462" s="198"/>
      <c r="B462" s="199"/>
      <c r="C462" s="199"/>
      <c r="D462" s="200"/>
    </row>
    <row r="463" spans="1:4" ht="12">
      <c r="A463" s="198"/>
      <c r="B463" s="199"/>
      <c r="C463" s="199"/>
      <c r="D463" s="200"/>
    </row>
    <row r="464" spans="1:4" ht="12">
      <c r="A464" s="198"/>
      <c r="B464" s="199"/>
      <c r="C464" s="199"/>
      <c r="D464" s="200"/>
    </row>
    <row r="465" spans="1:4" ht="12">
      <c r="A465" s="198"/>
      <c r="B465" s="199"/>
      <c r="C465" s="199"/>
      <c r="D465" s="200"/>
    </row>
    <row r="466" spans="1:4" ht="12">
      <c r="A466" s="198"/>
      <c r="B466" s="199"/>
      <c r="C466" s="199"/>
      <c r="D466" s="200"/>
    </row>
    <row r="467" spans="1:4" ht="12">
      <c r="A467" s="198"/>
      <c r="B467" s="199"/>
      <c r="C467" s="199"/>
      <c r="D467" s="200"/>
    </row>
    <row r="468" spans="1:4" ht="12">
      <c r="A468" s="198"/>
      <c r="B468" s="199"/>
      <c r="C468" s="199"/>
      <c r="D468" s="200"/>
    </row>
    <row r="469" spans="1:4" ht="12">
      <c r="A469" s="198"/>
      <c r="B469" s="199"/>
      <c r="C469" s="199"/>
      <c r="D469" s="200"/>
    </row>
    <row r="470" spans="1:4" ht="12">
      <c r="A470" s="198"/>
      <c r="B470" s="199"/>
      <c r="C470" s="199"/>
      <c r="D470" s="200"/>
    </row>
    <row r="471" spans="1:4" ht="12">
      <c r="A471" s="198"/>
      <c r="B471" s="199"/>
      <c r="C471" s="199"/>
      <c r="D471" s="200"/>
    </row>
    <row r="472" spans="1:4" ht="12">
      <c r="A472" s="198"/>
      <c r="B472" s="199"/>
      <c r="C472" s="199"/>
      <c r="D472" s="200"/>
    </row>
    <row r="473" spans="1:4" ht="12">
      <c r="A473" s="198"/>
      <c r="B473" s="199"/>
      <c r="C473" s="199"/>
      <c r="D473" s="200"/>
    </row>
    <row r="474" spans="1:4" ht="12">
      <c r="A474" s="198"/>
      <c r="B474" s="199"/>
      <c r="C474" s="199"/>
      <c r="D474" s="200"/>
    </row>
    <row r="475" spans="1:4" ht="12">
      <c r="A475" s="198"/>
      <c r="B475" s="199"/>
      <c r="C475" s="199"/>
      <c r="D475" s="200"/>
    </row>
    <row r="476" spans="1:4" ht="12">
      <c r="A476" s="198"/>
      <c r="B476" s="199"/>
      <c r="C476" s="199"/>
      <c r="D476" s="200"/>
    </row>
    <row r="477" spans="1:4" ht="12">
      <c r="A477" s="198"/>
      <c r="B477" s="199"/>
      <c r="C477" s="199"/>
      <c r="D477" s="200"/>
    </row>
    <row r="478" spans="1:4" ht="12">
      <c r="A478" s="198"/>
      <c r="B478" s="199"/>
      <c r="C478" s="199"/>
      <c r="D478" s="200"/>
    </row>
    <row r="479" spans="1:4" ht="12">
      <c r="A479" s="198"/>
      <c r="B479" s="199"/>
      <c r="C479" s="199"/>
      <c r="D479" s="200"/>
    </row>
    <row r="480" spans="1:4" ht="12">
      <c r="A480" s="198"/>
      <c r="B480" s="199"/>
      <c r="C480" s="199"/>
      <c r="D480" s="200"/>
    </row>
    <row r="481" spans="1:4" ht="12">
      <c r="A481" s="198"/>
      <c r="B481" s="199"/>
      <c r="C481" s="199"/>
      <c r="D481" s="200"/>
    </row>
    <row r="482" spans="1:4" ht="12">
      <c r="A482" s="198"/>
      <c r="B482" s="199"/>
      <c r="C482" s="199"/>
      <c r="D482" s="200"/>
    </row>
    <row r="483" spans="1:4" ht="12">
      <c r="A483" s="198"/>
      <c r="B483" s="199"/>
      <c r="C483" s="199"/>
      <c r="D483" s="200"/>
    </row>
    <row r="484" spans="1:4" ht="12">
      <c r="A484" s="198"/>
      <c r="B484" s="199"/>
      <c r="C484" s="199"/>
      <c r="D484" s="200"/>
    </row>
    <row r="485" spans="1:4" ht="12">
      <c r="A485" s="198"/>
      <c r="B485" s="199"/>
      <c r="C485" s="199"/>
      <c r="D485" s="200"/>
    </row>
    <row r="486" spans="1:4" ht="12">
      <c r="A486" s="198"/>
      <c r="B486" s="199"/>
      <c r="C486" s="199"/>
      <c r="D486" s="200"/>
    </row>
    <row r="487" spans="1:4" ht="12">
      <c r="A487" s="198"/>
      <c r="B487" s="199"/>
      <c r="C487" s="199"/>
      <c r="D487" s="200"/>
    </row>
    <row r="488" spans="1:4" ht="12">
      <c r="A488" s="198"/>
      <c r="B488" s="199"/>
      <c r="C488" s="199"/>
      <c r="D488" s="200"/>
    </row>
    <row r="489" spans="1:4" ht="12">
      <c r="A489" s="198"/>
      <c r="B489" s="199"/>
      <c r="C489" s="199"/>
      <c r="D489" s="200"/>
    </row>
    <row r="490" spans="1:4" ht="12">
      <c r="A490" s="198"/>
      <c r="B490" s="199"/>
      <c r="C490" s="199"/>
      <c r="D490" s="200"/>
    </row>
    <row r="491" spans="1:4" ht="12">
      <c r="A491" s="198"/>
      <c r="B491" s="199"/>
      <c r="C491" s="199"/>
      <c r="D491" s="200"/>
    </row>
    <row r="492" spans="1:4" ht="12">
      <c r="A492" s="198"/>
      <c r="B492" s="199"/>
      <c r="C492" s="199"/>
      <c r="D492" s="200"/>
    </row>
    <row r="493" spans="1:4" ht="12">
      <c r="A493" s="198"/>
      <c r="B493" s="199"/>
      <c r="C493" s="199"/>
      <c r="D493" s="200"/>
    </row>
    <row r="494" spans="1:4" ht="12">
      <c r="A494" s="198"/>
      <c r="B494" s="199"/>
      <c r="C494" s="199"/>
      <c r="D494" s="200"/>
    </row>
    <row r="495" spans="1:4" ht="12">
      <c r="A495" s="198"/>
      <c r="B495" s="199"/>
      <c r="C495" s="199"/>
      <c r="D495" s="200"/>
    </row>
    <row r="496" spans="1:4" ht="12">
      <c r="A496" s="198"/>
      <c r="B496" s="199"/>
      <c r="C496" s="199"/>
      <c r="D496" s="200"/>
    </row>
    <row r="497" spans="1:4" ht="12">
      <c r="A497" s="198"/>
      <c r="B497" s="199"/>
      <c r="C497" s="199"/>
      <c r="D497" s="200"/>
    </row>
    <row r="498" spans="1:4" ht="12">
      <c r="A498" s="198"/>
      <c r="B498" s="199"/>
      <c r="C498" s="199"/>
      <c r="D498" s="200"/>
    </row>
    <row r="499" spans="1:4" ht="12">
      <c r="A499" s="198"/>
      <c r="B499" s="199"/>
      <c r="C499" s="199"/>
      <c r="D499" s="200"/>
    </row>
    <row r="500" spans="1:4" ht="12">
      <c r="A500" s="198"/>
      <c r="B500" s="199"/>
      <c r="C500" s="199"/>
      <c r="D500" s="200"/>
    </row>
    <row r="501" spans="1:4" ht="12">
      <c r="A501" s="198"/>
      <c r="B501" s="199"/>
      <c r="C501" s="199"/>
      <c r="D501" s="200"/>
    </row>
    <row r="502" spans="1:4" ht="12">
      <c r="A502" s="198"/>
      <c r="B502" s="199"/>
      <c r="C502" s="199"/>
      <c r="D502" s="200"/>
    </row>
    <row r="503" spans="1:4" ht="12">
      <c r="A503" s="198"/>
      <c r="B503" s="199"/>
      <c r="C503" s="199"/>
      <c r="D503" s="200"/>
    </row>
    <row r="504" spans="1:4" ht="12">
      <c r="A504" s="198"/>
      <c r="B504" s="199"/>
      <c r="C504" s="199"/>
      <c r="D504" s="200"/>
    </row>
    <row r="505" spans="1:4" ht="12">
      <c r="A505" s="198"/>
      <c r="B505" s="199"/>
      <c r="C505" s="199"/>
      <c r="D505" s="200"/>
    </row>
    <row r="506" spans="1:4" ht="12">
      <c r="A506" s="198"/>
      <c r="B506" s="199"/>
      <c r="C506" s="199"/>
      <c r="D506" s="200"/>
    </row>
    <row r="507" spans="1:4" ht="12">
      <c r="A507" s="198"/>
      <c r="B507" s="199"/>
      <c r="C507" s="199"/>
      <c r="D507" s="200"/>
    </row>
    <row r="508" spans="1:4" ht="12">
      <c r="A508" s="198"/>
      <c r="B508" s="199"/>
      <c r="C508" s="199"/>
      <c r="D508" s="200"/>
    </row>
    <row r="509" spans="1:4" ht="12">
      <c r="A509" s="198"/>
      <c r="B509" s="199"/>
      <c r="C509" s="199"/>
      <c r="D509" s="200"/>
    </row>
    <row r="510" spans="1:4" ht="12">
      <c r="A510" s="198"/>
      <c r="B510" s="199"/>
      <c r="C510" s="199"/>
      <c r="D510" s="200"/>
    </row>
    <row r="511" spans="1:4" ht="12">
      <c r="A511" s="198"/>
      <c r="B511" s="199"/>
      <c r="C511" s="199"/>
      <c r="D511" s="200"/>
    </row>
    <row r="512" spans="1:4" ht="12">
      <c r="A512" s="198"/>
      <c r="B512" s="199"/>
      <c r="C512" s="199"/>
      <c r="D512" s="200"/>
    </row>
    <row r="513" spans="1:4" ht="12">
      <c r="A513" s="198"/>
      <c r="B513" s="199"/>
      <c r="C513" s="199"/>
      <c r="D513" s="200"/>
    </row>
    <row r="514" spans="1:4" ht="12">
      <c r="A514" s="198"/>
      <c r="B514" s="199"/>
      <c r="C514" s="199"/>
      <c r="D514" s="200"/>
    </row>
    <row r="515" spans="1:4" ht="12">
      <c r="A515" s="198"/>
      <c r="B515" s="199"/>
      <c r="C515" s="199"/>
      <c r="D515" s="200"/>
    </row>
    <row r="516" spans="1:4" ht="12">
      <c r="A516" s="198"/>
      <c r="B516" s="199"/>
      <c r="C516" s="199"/>
      <c r="D516" s="200"/>
    </row>
    <row r="517" spans="1:4" ht="12">
      <c r="A517" s="198"/>
      <c r="B517" s="199"/>
      <c r="C517" s="199"/>
      <c r="D517" s="200"/>
    </row>
    <row r="518" spans="1:4" ht="12">
      <c r="A518" s="198"/>
      <c r="B518" s="199"/>
      <c r="C518" s="199"/>
      <c r="D518" s="200"/>
    </row>
    <row r="519" spans="1:4" ht="12">
      <c r="A519" s="198"/>
      <c r="B519" s="199"/>
      <c r="C519" s="199"/>
      <c r="D519" s="200"/>
    </row>
    <row r="520" spans="1:4" ht="12">
      <c r="A520" s="198"/>
      <c r="B520" s="199"/>
      <c r="C520" s="199"/>
      <c r="D520" s="200"/>
    </row>
    <row r="521" spans="1:4" ht="12">
      <c r="A521" s="198"/>
      <c r="B521" s="199"/>
      <c r="C521" s="199"/>
      <c r="D521" s="200"/>
    </row>
    <row r="522" spans="1:4" ht="12">
      <c r="A522" s="198"/>
      <c r="B522" s="199"/>
      <c r="C522" s="199"/>
      <c r="D522" s="200"/>
    </row>
    <row r="523" spans="1:4" ht="12">
      <c r="A523" s="198"/>
      <c r="B523" s="199"/>
      <c r="C523" s="199"/>
      <c r="D523" s="200"/>
    </row>
    <row r="524" spans="1:4" ht="12">
      <c r="A524" s="198"/>
      <c r="B524" s="199"/>
      <c r="C524" s="199"/>
      <c r="D524" s="200"/>
    </row>
    <row r="525" spans="1:4" ht="12">
      <c r="A525" s="198"/>
      <c r="B525" s="199"/>
      <c r="C525" s="199"/>
      <c r="D525" s="200"/>
    </row>
    <row r="526" spans="1:4" ht="12">
      <c r="A526" s="198"/>
      <c r="B526" s="199"/>
      <c r="C526" s="199"/>
      <c r="D526" s="200"/>
    </row>
    <row r="527" spans="1:4" ht="12">
      <c r="A527" s="198"/>
      <c r="B527" s="199"/>
      <c r="C527" s="199"/>
      <c r="D527" s="200"/>
    </row>
    <row r="528" spans="1:4" ht="12">
      <c r="A528" s="198"/>
      <c r="B528" s="199"/>
      <c r="C528" s="199"/>
      <c r="D528" s="200"/>
    </row>
    <row r="529" spans="1:4" ht="12">
      <c r="A529" s="198"/>
      <c r="B529" s="199"/>
      <c r="C529" s="199"/>
      <c r="D529" s="200"/>
    </row>
    <row r="530" spans="1:4" ht="12">
      <c r="A530" s="198"/>
      <c r="B530" s="199"/>
      <c r="C530" s="199"/>
      <c r="D530" s="200"/>
    </row>
    <row r="531" spans="1:4" ht="12">
      <c r="A531" s="198"/>
      <c r="B531" s="199"/>
      <c r="C531" s="199"/>
      <c r="D531" s="200"/>
    </row>
    <row r="532" spans="1:4" ht="12">
      <c r="A532" s="198"/>
      <c r="B532" s="199"/>
      <c r="C532" s="199"/>
      <c r="D532" s="200"/>
    </row>
    <row r="533" spans="1:4" ht="12">
      <c r="A533" s="198"/>
      <c r="B533" s="199"/>
      <c r="C533" s="199"/>
      <c r="D533" s="200"/>
    </row>
    <row r="534" spans="1:4" ht="12">
      <c r="A534" s="198"/>
      <c r="B534" s="199"/>
      <c r="C534" s="199"/>
      <c r="D534" s="200"/>
    </row>
    <row r="535" spans="1:4" ht="12">
      <c r="A535" s="198"/>
      <c r="B535" s="199"/>
      <c r="C535" s="199"/>
      <c r="D535" s="200"/>
    </row>
    <row r="536" spans="1:4" ht="12">
      <c r="A536" s="198"/>
      <c r="B536" s="199"/>
      <c r="C536" s="199"/>
      <c r="D536" s="200"/>
    </row>
    <row r="537" spans="1:4" ht="12">
      <c r="A537" s="198"/>
      <c r="B537" s="199"/>
      <c r="C537" s="199"/>
      <c r="D537" s="200"/>
    </row>
    <row r="538" spans="1:4" ht="12">
      <c r="A538" s="198"/>
      <c r="B538" s="199"/>
      <c r="C538" s="199"/>
      <c r="D538" s="200"/>
    </row>
    <row r="539" spans="1:4" ht="12">
      <c r="A539" s="198"/>
      <c r="B539" s="199"/>
      <c r="C539" s="199"/>
      <c r="D539" s="200"/>
    </row>
    <row r="540" spans="1:4" ht="12">
      <c r="A540" s="198"/>
      <c r="B540" s="199"/>
      <c r="C540" s="199"/>
      <c r="D540" s="200"/>
    </row>
    <row r="541" spans="1:4" ht="12">
      <c r="A541" s="198"/>
      <c r="B541" s="199"/>
      <c r="C541" s="199"/>
      <c r="D541" s="200"/>
    </row>
    <row r="542" spans="1:4" ht="12">
      <c r="A542" s="198"/>
      <c r="B542" s="199"/>
      <c r="C542" s="199"/>
      <c r="D542" s="200"/>
    </row>
    <row r="543" spans="1:4" ht="12">
      <c r="A543" s="198"/>
      <c r="B543" s="199"/>
      <c r="C543" s="199"/>
      <c r="D543" s="200"/>
    </row>
    <row r="544" spans="1:4" ht="12">
      <c r="A544" s="198"/>
      <c r="B544" s="199"/>
      <c r="C544" s="199"/>
      <c r="D544" s="200"/>
    </row>
    <row r="545" spans="1:4" ht="12">
      <c r="A545" s="198"/>
      <c r="B545" s="199"/>
      <c r="C545" s="199"/>
      <c r="D545" s="200"/>
    </row>
    <row r="546" spans="1:4" ht="12">
      <c r="A546" s="198"/>
      <c r="B546" s="199"/>
      <c r="C546" s="199"/>
      <c r="D546" s="200"/>
    </row>
    <row r="547" spans="1:4" ht="12">
      <c r="A547" s="198"/>
      <c r="B547" s="199"/>
      <c r="C547" s="199"/>
      <c r="D547" s="200"/>
    </row>
    <row r="548" spans="1:4" ht="12">
      <c r="A548" s="198"/>
      <c r="B548" s="199"/>
      <c r="C548" s="199"/>
      <c r="D548" s="200"/>
    </row>
    <row r="549" spans="1:4" ht="12">
      <c r="A549" s="198"/>
      <c r="B549" s="199"/>
      <c r="C549" s="199"/>
      <c r="D549" s="200"/>
    </row>
    <row r="550" spans="1:4" ht="12">
      <c r="A550" s="198"/>
      <c r="B550" s="199"/>
      <c r="C550" s="199"/>
      <c r="D550" s="200"/>
    </row>
    <row r="551" spans="1:4" ht="12">
      <c r="A551" s="198"/>
      <c r="B551" s="199"/>
      <c r="C551" s="199"/>
      <c r="D551" s="200"/>
    </row>
    <row r="552" spans="1:4" ht="12">
      <c r="A552" s="198"/>
      <c r="B552" s="199"/>
      <c r="C552" s="199"/>
      <c r="D552" s="200"/>
    </row>
    <row r="553" spans="1:4" ht="12">
      <c r="A553" s="198"/>
      <c r="B553" s="199"/>
      <c r="C553" s="199"/>
      <c r="D553" s="200"/>
    </row>
    <row r="554" spans="1:4" ht="12">
      <c r="A554" s="198"/>
      <c r="B554" s="199"/>
      <c r="C554" s="199"/>
      <c r="D554" s="200"/>
    </row>
    <row r="555" spans="1:4" ht="12">
      <c r="A555" s="198"/>
      <c r="B555" s="199"/>
      <c r="C555" s="199"/>
      <c r="D555" s="200"/>
    </row>
    <row r="556" spans="1:4" ht="12">
      <c r="A556" s="198"/>
      <c r="B556" s="199"/>
      <c r="C556" s="199"/>
      <c r="D556" s="200"/>
    </row>
    <row r="557" spans="1:4" ht="12">
      <c r="A557" s="198"/>
      <c r="B557" s="199"/>
      <c r="C557" s="199"/>
      <c r="D557" s="200"/>
    </row>
    <row r="558" spans="1:4" ht="12">
      <c r="A558" s="198"/>
      <c r="B558" s="199"/>
      <c r="C558" s="199"/>
      <c r="D558" s="200"/>
    </row>
    <row r="559" spans="1:4" ht="12">
      <c r="A559" s="198"/>
      <c r="B559" s="199"/>
      <c r="C559" s="199"/>
      <c r="D559" s="200"/>
    </row>
    <row r="560" spans="1:4" ht="12">
      <c r="A560" s="198"/>
      <c r="B560" s="199"/>
      <c r="C560" s="199"/>
      <c r="D560" s="200"/>
    </row>
    <row r="561" spans="1:4" ht="12">
      <c r="A561" s="198"/>
      <c r="B561" s="199"/>
      <c r="C561" s="199"/>
      <c r="D561" s="200"/>
    </row>
    <row r="562" spans="1:4" ht="12">
      <c r="A562" s="198"/>
      <c r="B562" s="199"/>
      <c r="C562" s="199"/>
      <c r="D562" s="200"/>
    </row>
    <row r="563" spans="1:4" ht="12">
      <c r="A563" s="198"/>
      <c r="B563" s="199"/>
      <c r="C563" s="199"/>
      <c r="D563" s="200"/>
    </row>
    <row r="564" spans="1:4" ht="12">
      <c r="A564" s="198"/>
      <c r="B564" s="199"/>
      <c r="C564" s="199"/>
      <c r="D564" s="200"/>
    </row>
    <row r="565" spans="1:4" ht="12">
      <c r="A565" s="198"/>
      <c r="B565" s="199"/>
      <c r="C565" s="199"/>
      <c r="D565" s="200"/>
    </row>
    <row r="566" spans="1:4" ht="12">
      <c r="A566" s="198"/>
      <c r="B566" s="199"/>
      <c r="C566" s="199"/>
      <c r="D566" s="200"/>
    </row>
    <row r="567" spans="1:4" ht="12">
      <c r="A567" s="198"/>
      <c r="B567" s="199"/>
      <c r="C567" s="199"/>
      <c r="D567" s="200"/>
    </row>
    <row r="568" spans="1:4" ht="12">
      <c r="A568" s="198"/>
      <c r="B568" s="199"/>
      <c r="C568" s="199"/>
      <c r="D568" s="200"/>
    </row>
    <row r="569" spans="1:4" ht="12">
      <c r="A569" s="198"/>
      <c r="B569" s="199"/>
      <c r="C569" s="199"/>
      <c r="D569" s="200"/>
    </row>
    <row r="570" spans="1:4" ht="12">
      <c r="A570" s="198"/>
      <c r="B570" s="199"/>
      <c r="C570" s="199"/>
      <c r="D570" s="200"/>
    </row>
    <row r="571" spans="1:4" ht="12">
      <c r="A571" s="198"/>
      <c r="B571" s="199"/>
      <c r="C571" s="199"/>
      <c r="D571" s="200"/>
    </row>
    <row r="572" spans="1:4" ht="12">
      <c r="A572" s="198"/>
      <c r="B572" s="199"/>
      <c r="C572" s="199"/>
      <c r="D572" s="200"/>
    </row>
    <row r="573" spans="1:4" ht="12">
      <c r="A573" s="198"/>
      <c r="B573" s="199"/>
      <c r="C573" s="199"/>
      <c r="D573" s="200"/>
    </row>
    <row r="574" spans="1:4" ht="12">
      <c r="A574" s="198"/>
      <c r="B574" s="199"/>
      <c r="C574" s="199"/>
      <c r="D574" s="200"/>
    </row>
    <row r="575" spans="1:4" ht="12">
      <c r="A575" s="198"/>
      <c r="B575" s="199"/>
      <c r="C575" s="199"/>
      <c r="D575" s="200"/>
    </row>
    <row r="576" spans="1:4" ht="12">
      <c r="A576" s="198"/>
      <c r="B576" s="199"/>
      <c r="C576" s="199"/>
      <c r="D576" s="200"/>
    </row>
    <row r="577" spans="1:4" ht="12">
      <c r="A577" s="198"/>
      <c r="B577" s="199"/>
      <c r="C577" s="199"/>
      <c r="D577" s="200"/>
    </row>
    <row r="578" spans="1:4" ht="12">
      <c r="A578" s="198"/>
      <c r="B578" s="199"/>
      <c r="C578" s="199"/>
      <c r="D578" s="200"/>
    </row>
    <row r="579" spans="1:4" ht="12">
      <c r="A579" s="198"/>
      <c r="B579" s="199"/>
      <c r="C579" s="199"/>
      <c r="D579" s="200"/>
    </row>
    <row r="580" spans="1:4" ht="12">
      <c r="A580" s="198"/>
      <c r="B580" s="199"/>
      <c r="C580" s="199"/>
      <c r="D580" s="200"/>
    </row>
    <row r="581" spans="1:4" ht="12">
      <c r="A581" s="198"/>
      <c r="B581" s="199"/>
      <c r="C581" s="199"/>
      <c r="D581" s="200"/>
    </row>
    <row r="582" spans="1:4" ht="12">
      <c r="A582" s="198"/>
      <c r="B582" s="199"/>
      <c r="C582" s="199"/>
      <c r="D582" s="200"/>
    </row>
    <row r="583" spans="1:4" ht="12">
      <c r="A583" s="198"/>
      <c r="B583" s="199"/>
      <c r="C583" s="199"/>
      <c r="D583" s="200"/>
    </row>
    <row r="584" spans="1:4" ht="12">
      <c r="A584" s="198"/>
      <c r="B584" s="199"/>
      <c r="C584" s="199"/>
      <c r="D584" s="200"/>
    </row>
    <row r="585" spans="1:4" ht="12">
      <c r="A585" s="198"/>
      <c r="B585" s="199"/>
      <c r="C585" s="199"/>
      <c r="D585" s="200"/>
    </row>
    <row r="586" spans="1:4" ht="12">
      <c r="A586" s="198"/>
      <c r="B586" s="199"/>
      <c r="C586" s="199"/>
      <c r="D586" s="200"/>
    </row>
    <row r="587" spans="1:4" ht="12">
      <c r="A587" s="198"/>
      <c r="B587" s="199"/>
      <c r="C587" s="199"/>
      <c r="D587" s="200"/>
    </row>
    <row r="588" spans="1:4" ht="12">
      <c r="A588" s="198"/>
      <c r="B588" s="199"/>
      <c r="C588" s="199"/>
      <c r="D588" s="200"/>
    </row>
    <row r="589" spans="1:4" ht="12">
      <c r="A589" s="198"/>
      <c r="B589" s="199"/>
      <c r="C589" s="199"/>
      <c r="D589" s="200"/>
    </row>
    <row r="590" spans="1:4" ht="12">
      <c r="A590" s="198"/>
      <c r="B590" s="199"/>
      <c r="C590" s="199"/>
      <c r="D590" s="200"/>
    </row>
    <row r="591" spans="1:4" ht="12">
      <c r="A591" s="198"/>
      <c r="B591" s="199"/>
      <c r="C591" s="199"/>
      <c r="D591" s="200"/>
    </row>
    <row r="592" spans="1:4" ht="12">
      <c r="A592" s="198"/>
      <c r="B592" s="199"/>
      <c r="C592" s="199"/>
      <c r="D592" s="200"/>
    </row>
    <row r="593" spans="1:4" ht="12">
      <c r="A593" s="198"/>
      <c r="B593" s="199"/>
      <c r="C593" s="199"/>
      <c r="D593" s="200"/>
    </row>
    <row r="594" spans="1:4" ht="12">
      <c r="A594" s="198"/>
      <c r="B594" s="199"/>
      <c r="C594" s="199"/>
      <c r="D594" s="200"/>
    </row>
    <row r="595" spans="1:4" ht="12">
      <c r="A595" s="198"/>
      <c r="B595" s="199"/>
      <c r="C595" s="199"/>
      <c r="D595" s="200"/>
    </row>
    <row r="596" spans="1:4" ht="12">
      <c r="A596" s="198"/>
      <c r="B596" s="199"/>
      <c r="C596" s="199"/>
      <c r="D596" s="200"/>
    </row>
    <row r="597" spans="1:4" ht="12">
      <c r="A597" s="198"/>
      <c r="B597" s="199"/>
      <c r="C597" s="199"/>
      <c r="D597" s="200"/>
    </row>
    <row r="598" spans="1:4" ht="12">
      <c r="A598" s="198"/>
      <c r="B598" s="199"/>
      <c r="C598" s="199"/>
      <c r="D598" s="200"/>
    </row>
    <row r="599" spans="1:4" ht="12">
      <c r="A599" s="198"/>
      <c r="B599" s="199"/>
      <c r="C599" s="199"/>
      <c r="D599" s="200"/>
    </row>
    <row r="600" spans="1:4" ht="12">
      <c r="A600" s="198"/>
      <c r="B600" s="199"/>
      <c r="C600" s="199"/>
      <c r="D600" s="200"/>
    </row>
    <row r="601" spans="1:4" ht="12">
      <c r="A601" s="198"/>
      <c r="B601" s="199"/>
      <c r="C601" s="199"/>
      <c r="D601" s="200"/>
    </row>
    <row r="602" spans="1:4" ht="12">
      <c r="A602" s="198"/>
      <c r="B602" s="199"/>
      <c r="C602" s="199"/>
      <c r="D602" s="200"/>
    </row>
    <row r="603" spans="1:4" ht="12">
      <c r="A603" s="198"/>
      <c r="B603" s="199"/>
      <c r="C603" s="199"/>
      <c r="D603" s="200"/>
    </row>
    <row r="604" spans="1:4" ht="12">
      <c r="A604" s="198"/>
      <c r="B604" s="199"/>
      <c r="C604" s="199"/>
      <c r="D604" s="200"/>
    </row>
    <row r="605" spans="1:4" ht="12">
      <c r="A605" s="198"/>
      <c r="B605" s="199"/>
      <c r="C605" s="199"/>
      <c r="D605" s="200"/>
    </row>
    <row r="606" spans="1:4" ht="12">
      <c r="A606" s="198"/>
      <c r="B606" s="199"/>
      <c r="C606" s="199"/>
      <c r="D606" s="200"/>
    </row>
    <row r="607" spans="1:4" ht="12">
      <c r="A607" s="198"/>
      <c r="B607" s="199"/>
      <c r="C607" s="199"/>
      <c r="D607" s="200"/>
    </row>
    <row r="608" spans="1:4" ht="12">
      <c r="A608" s="198"/>
      <c r="B608" s="199"/>
      <c r="C608" s="199"/>
      <c r="D608" s="200"/>
    </row>
    <row r="609" spans="1:4" ht="12">
      <c r="A609" s="198"/>
      <c r="B609" s="199"/>
      <c r="C609" s="199"/>
      <c r="D609" s="200"/>
    </row>
    <row r="610" spans="1:4" ht="12">
      <c r="A610" s="198"/>
      <c r="B610" s="199"/>
      <c r="C610" s="199"/>
      <c r="D610" s="200"/>
    </row>
    <row r="611" spans="1:4" ht="12">
      <c r="A611" s="198"/>
      <c r="B611" s="199"/>
      <c r="C611" s="199"/>
      <c r="D611" s="200"/>
    </row>
    <row r="612" spans="1:4" ht="12">
      <c r="A612" s="198"/>
      <c r="B612" s="199"/>
      <c r="C612" s="199"/>
      <c r="D612" s="200"/>
    </row>
    <row r="613" spans="1:4" ht="12">
      <c r="A613" s="198"/>
      <c r="B613" s="199"/>
      <c r="C613" s="199"/>
      <c r="D613" s="200"/>
    </row>
    <row r="614" spans="1:4" ht="12">
      <c r="A614" s="198"/>
      <c r="B614" s="199"/>
      <c r="C614" s="199"/>
      <c r="D614" s="200"/>
    </row>
    <row r="615" spans="1:4" ht="12">
      <c r="A615" s="198"/>
      <c r="B615" s="199"/>
      <c r="C615" s="199"/>
      <c r="D615" s="200"/>
    </row>
    <row r="616" spans="1:4" ht="12">
      <c r="A616" s="198"/>
      <c r="B616" s="199"/>
      <c r="C616" s="199"/>
      <c r="D616" s="200"/>
    </row>
    <row r="617" spans="1:4" ht="12">
      <c r="A617" s="198"/>
      <c r="B617" s="199"/>
      <c r="C617" s="199"/>
      <c r="D617" s="200"/>
    </row>
    <row r="618" spans="1:4" ht="12">
      <c r="A618" s="198"/>
      <c r="B618" s="199"/>
      <c r="C618" s="199"/>
      <c r="D618" s="200"/>
    </row>
    <row r="619" spans="1:4" ht="12">
      <c r="A619" s="198"/>
      <c r="B619" s="199"/>
      <c r="C619" s="199"/>
      <c r="D619" s="200"/>
    </row>
    <row r="620" spans="1:4" ht="12">
      <c r="A620" s="198"/>
      <c r="B620" s="199"/>
      <c r="C620" s="199"/>
      <c r="D620" s="200"/>
    </row>
    <row r="621" spans="1:4" ht="12">
      <c r="A621" s="198"/>
      <c r="B621" s="199"/>
      <c r="C621" s="199"/>
      <c r="D621" s="200"/>
    </row>
    <row r="622" spans="1:4" ht="12">
      <c r="A622" s="198"/>
      <c r="B622" s="199"/>
      <c r="C622" s="199"/>
      <c r="D622" s="200"/>
    </row>
    <row r="623" spans="1:4" ht="12">
      <c r="A623" s="198"/>
      <c r="B623" s="199"/>
      <c r="C623" s="199"/>
      <c r="D623" s="200"/>
    </row>
    <row r="624" spans="1:4" ht="12">
      <c r="A624" s="198"/>
      <c r="B624" s="199"/>
      <c r="C624" s="199"/>
      <c r="D624" s="200"/>
    </row>
    <row r="625" spans="1:4" ht="12">
      <c r="A625" s="198"/>
      <c r="B625" s="199"/>
      <c r="C625" s="199"/>
      <c r="D625" s="200"/>
    </row>
    <row r="626" spans="1:4" ht="12">
      <c r="A626" s="198"/>
      <c r="B626" s="199"/>
      <c r="C626" s="199"/>
      <c r="D626" s="200"/>
    </row>
    <row r="627" spans="1:4" ht="12">
      <c r="A627" s="198"/>
      <c r="B627" s="199"/>
      <c r="C627" s="199"/>
      <c r="D627" s="200"/>
    </row>
    <row r="628" spans="1:4" ht="12">
      <c r="A628" s="198"/>
      <c r="B628" s="199"/>
      <c r="C628" s="199"/>
      <c r="D628" s="200"/>
    </row>
    <row r="629" ht="12">
      <c r="D629" s="200"/>
    </row>
    <row r="630" ht="12">
      <c r="D630" s="200"/>
    </row>
    <row r="631" ht="12">
      <c r="D631" s="200"/>
    </row>
    <row r="632" ht="12">
      <c r="D632" s="200"/>
    </row>
    <row r="633" ht="12">
      <c r="D633" s="200"/>
    </row>
    <row r="634" ht="12">
      <c r="D634" s="200"/>
    </row>
    <row r="635" ht="12">
      <c r="D635" s="200"/>
    </row>
    <row r="636" ht="12">
      <c r="D636" s="200"/>
    </row>
    <row r="637" ht="12">
      <c r="D637" s="200"/>
    </row>
    <row r="638" ht="12">
      <c r="D638" s="200"/>
    </row>
    <row r="639" ht="12">
      <c r="D639" s="200"/>
    </row>
    <row r="640" ht="12">
      <c r="D640" s="200"/>
    </row>
    <row r="641" ht="12">
      <c r="D641" s="200"/>
    </row>
    <row r="642" ht="12">
      <c r="D642" s="200"/>
    </row>
    <row r="643" ht="12">
      <c r="D643" s="200"/>
    </row>
    <row r="644" ht="12">
      <c r="D644" s="200"/>
    </row>
    <row r="645" ht="12">
      <c r="D645" s="200"/>
    </row>
    <row r="646" ht="12">
      <c r="D646" s="200"/>
    </row>
    <row r="647" ht="12">
      <c r="D647" s="200"/>
    </row>
    <row r="648" ht="12">
      <c r="D648" s="200"/>
    </row>
    <row r="649" ht="12">
      <c r="D649" s="200"/>
    </row>
    <row r="650" ht="12">
      <c r="D650" s="200"/>
    </row>
    <row r="651" ht="12">
      <c r="D651" s="200"/>
    </row>
    <row r="652" ht="12">
      <c r="D652" s="200"/>
    </row>
    <row r="653" ht="12">
      <c r="D653" s="200"/>
    </row>
    <row r="654" ht="12">
      <c r="D654" s="200"/>
    </row>
    <row r="655" ht="12">
      <c r="D655" s="200"/>
    </row>
    <row r="656" ht="12">
      <c r="D656" s="200"/>
    </row>
    <row r="657" ht="12">
      <c r="D657" s="200"/>
    </row>
    <row r="658" ht="12">
      <c r="D658" s="200"/>
    </row>
    <row r="659" ht="12">
      <c r="D659" s="200"/>
    </row>
    <row r="660" ht="12">
      <c r="D660" s="200"/>
    </row>
    <row r="661" ht="12">
      <c r="D661" s="200"/>
    </row>
    <row r="662" ht="12">
      <c r="D662" s="200"/>
    </row>
    <row r="663" ht="12">
      <c r="D663" s="200"/>
    </row>
    <row r="664" ht="12">
      <c r="D664" s="200"/>
    </row>
    <row r="665" ht="12">
      <c r="D665" s="200"/>
    </row>
    <row r="666" ht="12">
      <c r="D666" s="200"/>
    </row>
    <row r="667" ht="12">
      <c r="D667" s="200"/>
    </row>
    <row r="668" ht="12">
      <c r="D668" s="200"/>
    </row>
    <row r="669" ht="12">
      <c r="D669" s="200"/>
    </row>
    <row r="670" ht="12">
      <c r="D670" s="200"/>
    </row>
    <row r="671" ht="12">
      <c r="D671" s="200"/>
    </row>
    <row r="672" ht="12">
      <c r="D672" s="200"/>
    </row>
    <row r="673" ht="12">
      <c r="D673" s="200"/>
    </row>
    <row r="674" ht="12">
      <c r="D674" s="200"/>
    </row>
    <row r="675" ht="12">
      <c r="D675" s="200"/>
    </row>
    <row r="676" ht="12">
      <c r="D676" s="200"/>
    </row>
    <row r="677" ht="12">
      <c r="D677" s="200"/>
    </row>
    <row r="678" ht="12">
      <c r="D678" s="200"/>
    </row>
    <row r="679" ht="12">
      <c r="D679" s="200"/>
    </row>
    <row r="680" ht="12">
      <c r="D680" s="200"/>
    </row>
    <row r="681" ht="12">
      <c r="D681" s="200"/>
    </row>
    <row r="682" ht="12">
      <c r="D682" s="200"/>
    </row>
    <row r="683" ht="12">
      <c r="D683" s="200"/>
    </row>
    <row r="684" ht="12">
      <c r="D684" s="200"/>
    </row>
    <row r="685" ht="12">
      <c r="D685" s="200"/>
    </row>
    <row r="686" ht="12">
      <c r="D686" s="200"/>
    </row>
    <row r="687" ht="12">
      <c r="D687" s="200"/>
    </row>
    <row r="688" ht="12">
      <c r="D688" s="200"/>
    </row>
    <row r="689" ht="12">
      <c r="D689" s="200"/>
    </row>
    <row r="690" ht="12">
      <c r="D690" s="200"/>
    </row>
    <row r="691" ht="12">
      <c r="D691" s="200"/>
    </row>
    <row r="692" ht="12">
      <c r="D692" s="200"/>
    </row>
    <row r="693" ht="12">
      <c r="D693" s="200"/>
    </row>
    <row r="694" ht="12">
      <c r="D694" s="200"/>
    </row>
    <row r="695" ht="12">
      <c r="D695" s="200"/>
    </row>
    <row r="696" ht="12">
      <c r="D696" s="200"/>
    </row>
    <row r="697" ht="12">
      <c r="D697" s="200"/>
    </row>
    <row r="698" ht="12">
      <c r="D698" s="200"/>
    </row>
    <row r="699" ht="12">
      <c r="D699" s="200"/>
    </row>
    <row r="700" ht="12">
      <c r="D700" s="200"/>
    </row>
    <row r="701" ht="12">
      <c r="D701" s="200"/>
    </row>
    <row r="702" ht="12">
      <c r="D702" s="200"/>
    </row>
    <row r="703" ht="12">
      <c r="D703" s="200"/>
    </row>
    <row r="704" ht="12">
      <c r="D704" s="200"/>
    </row>
    <row r="705" ht="12">
      <c r="D705" s="200"/>
    </row>
    <row r="706" ht="12">
      <c r="D706" s="200"/>
    </row>
    <row r="707" ht="12">
      <c r="D707" s="200"/>
    </row>
    <row r="708" ht="12">
      <c r="D708" s="200"/>
    </row>
    <row r="709" ht="12">
      <c r="D709" s="200"/>
    </row>
    <row r="710" ht="12">
      <c r="D710" s="200"/>
    </row>
    <row r="711" ht="12">
      <c r="D711" s="200"/>
    </row>
    <row r="712" ht="12">
      <c r="D712" s="200"/>
    </row>
    <row r="713" ht="12">
      <c r="D713" s="200"/>
    </row>
    <row r="714" ht="12">
      <c r="D714" s="200"/>
    </row>
    <row r="715" ht="12">
      <c r="D715" s="200"/>
    </row>
    <row r="716" ht="12">
      <c r="D716" s="200"/>
    </row>
    <row r="717" ht="12">
      <c r="D717" s="200"/>
    </row>
    <row r="718" ht="12">
      <c r="D718" s="200"/>
    </row>
    <row r="719" ht="12">
      <c r="D719" s="200"/>
    </row>
    <row r="720" ht="12">
      <c r="D720" s="201"/>
    </row>
    <row r="721" ht="12">
      <c r="D721" s="201"/>
    </row>
    <row r="722" ht="12">
      <c r="D722" s="201"/>
    </row>
    <row r="723" ht="12">
      <c r="D723" s="201"/>
    </row>
    <row r="724" ht="12">
      <c r="D724" s="201"/>
    </row>
    <row r="725" ht="12">
      <c r="D725" s="201"/>
    </row>
    <row r="726" ht="12">
      <c r="D726" s="201"/>
    </row>
    <row r="727" ht="12">
      <c r="D727" s="201"/>
    </row>
    <row r="728" ht="12">
      <c r="D728" s="201"/>
    </row>
    <row r="729" ht="12">
      <c r="D729" s="201"/>
    </row>
    <row r="730" ht="12">
      <c r="D730" s="201"/>
    </row>
    <row r="731" ht="12">
      <c r="D731" s="201"/>
    </row>
    <row r="732" ht="12">
      <c r="D732" s="201"/>
    </row>
    <row r="733" ht="12">
      <c r="D733" s="201"/>
    </row>
    <row r="734" ht="12">
      <c r="D734" s="201"/>
    </row>
    <row r="735" ht="12">
      <c r="D735" s="201"/>
    </row>
    <row r="736" ht="12">
      <c r="D736" s="201"/>
    </row>
    <row r="737" ht="12">
      <c r="D737" s="201"/>
    </row>
    <row r="738" ht="12">
      <c r="D738" s="201"/>
    </row>
    <row r="739" ht="12">
      <c r="D739" s="201"/>
    </row>
    <row r="740" ht="12">
      <c r="D740" s="201"/>
    </row>
    <row r="741" ht="12">
      <c r="D741" s="201"/>
    </row>
    <row r="742" ht="12">
      <c r="D742" s="201"/>
    </row>
    <row r="743" ht="12">
      <c r="D743" s="201"/>
    </row>
    <row r="744" ht="12">
      <c r="D744" s="201"/>
    </row>
    <row r="745" ht="12">
      <c r="D745" s="201"/>
    </row>
    <row r="746" ht="12">
      <c r="D746" s="201"/>
    </row>
    <row r="747" ht="12">
      <c r="D747" s="201"/>
    </row>
    <row r="748" ht="12">
      <c r="D748" s="201"/>
    </row>
    <row r="749" ht="12">
      <c r="D749" s="201"/>
    </row>
    <row r="750" ht="12">
      <c r="D750" s="201"/>
    </row>
    <row r="751" ht="12">
      <c r="D751" s="201"/>
    </row>
    <row r="752" ht="12">
      <c r="D752" s="201"/>
    </row>
    <row r="753" ht="12">
      <c r="D753" s="201"/>
    </row>
    <row r="754" ht="12">
      <c r="D754" s="201"/>
    </row>
    <row r="755" ht="12">
      <c r="D755" s="201"/>
    </row>
    <row r="756" ht="12">
      <c r="D756" s="201"/>
    </row>
    <row r="757" ht="12">
      <c r="D757" s="201"/>
    </row>
    <row r="758" ht="12">
      <c r="D758" s="201"/>
    </row>
    <row r="759" ht="12">
      <c r="D759" s="201"/>
    </row>
    <row r="760" ht="12">
      <c r="D760" s="201"/>
    </row>
    <row r="761" ht="12">
      <c r="D761" s="201"/>
    </row>
    <row r="762" ht="12">
      <c r="D762" s="201"/>
    </row>
    <row r="763" ht="12">
      <c r="D763" s="201"/>
    </row>
    <row r="764" ht="12">
      <c r="D764" s="201"/>
    </row>
    <row r="765" ht="12">
      <c r="D765" s="201"/>
    </row>
    <row r="766" ht="12">
      <c r="D766" s="201"/>
    </row>
    <row r="767" ht="12">
      <c r="D767" s="201"/>
    </row>
    <row r="768" ht="12">
      <c r="D768" s="201"/>
    </row>
    <row r="769" ht="12">
      <c r="D769" s="201"/>
    </row>
    <row r="770" ht="12">
      <c r="D770" s="201"/>
    </row>
    <row r="771" ht="12">
      <c r="D771" s="201"/>
    </row>
    <row r="772" ht="12">
      <c r="D772" s="201"/>
    </row>
    <row r="773" ht="12">
      <c r="D773" s="201"/>
    </row>
    <row r="774" ht="12">
      <c r="D774" s="201"/>
    </row>
    <row r="775" ht="12">
      <c r="D775" s="201"/>
    </row>
    <row r="776" ht="12">
      <c r="D776" s="201"/>
    </row>
    <row r="777" ht="12">
      <c r="D777" s="201"/>
    </row>
    <row r="778" ht="12">
      <c r="D778" s="201"/>
    </row>
    <row r="779" ht="12">
      <c r="D779" s="201"/>
    </row>
    <row r="780" ht="12">
      <c r="D780" s="201"/>
    </row>
    <row r="781" ht="12">
      <c r="D781" s="201"/>
    </row>
    <row r="782" ht="12">
      <c r="D782" s="201"/>
    </row>
    <row r="783" ht="12">
      <c r="D783" s="201"/>
    </row>
    <row r="784" ht="12">
      <c r="D784" s="201"/>
    </row>
    <row r="785" ht="12">
      <c r="D785" s="201"/>
    </row>
    <row r="786" ht="12">
      <c r="D786" s="201"/>
    </row>
    <row r="787" ht="12">
      <c r="D787" s="201"/>
    </row>
    <row r="788" ht="12">
      <c r="D788" s="201"/>
    </row>
    <row r="789" ht="12">
      <c r="D789" s="201"/>
    </row>
    <row r="790" ht="12">
      <c r="D790" s="201"/>
    </row>
    <row r="791" ht="12">
      <c r="D791" s="201"/>
    </row>
    <row r="792" ht="12">
      <c r="D792" s="201"/>
    </row>
    <row r="793" ht="12">
      <c r="D793" s="201"/>
    </row>
    <row r="794" ht="12">
      <c r="D794" s="201"/>
    </row>
    <row r="795" ht="12">
      <c r="D795" s="201"/>
    </row>
    <row r="796" ht="12">
      <c r="D796" s="201"/>
    </row>
    <row r="797" ht="12">
      <c r="D797" s="201"/>
    </row>
    <row r="798" ht="12">
      <c r="D798" s="201"/>
    </row>
    <row r="799" ht="12">
      <c r="D799" s="201"/>
    </row>
    <row r="800" ht="12">
      <c r="D800" s="201"/>
    </row>
    <row r="801" ht="12">
      <c r="D801" s="201"/>
    </row>
    <row r="802" ht="12">
      <c r="D802" s="201"/>
    </row>
    <row r="803" ht="12">
      <c r="D803" s="201"/>
    </row>
    <row r="804" ht="12">
      <c r="D804" s="201"/>
    </row>
    <row r="805" ht="12">
      <c r="D805" s="201"/>
    </row>
    <row r="806" ht="12">
      <c r="D806" s="201"/>
    </row>
    <row r="807" ht="12">
      <c r="D807" s="201"/>
    </row>
    <row r="808" ht="12">
      <c r="D808" s="201"/>
    </row>
    <row r="809" ht="12">
      <c r="D809" s="201"/>
    </row>
    <row r="810" ht="12">
      <c r="D810" s="201"/>
    </row>
    <row r="811" ht="12">
      <c r="D811" s="201"/>
    </row>
    <row r="812" ht="12">
      <c r="D812" s="201"/>
    </row>
    <row r="813" ht="12">
      <c r="D813" s="201"/>
    </row>
    <row r="814" ht="12">
      <c r="D814" s="201"/>
    </row>
    <row r="815" ht="12">
      <c r="D815" s="201"/>
    </row>
    <row r="816" ht="12">
      <c r="D816" s="201"/>
    </row>
    <row r="817" ht="12">
      <c r="D817" s="201"/>
    </row>
    <row r="818" ht="12">
      <c r="D818" s="201"/>
    </row>
    <row r="819" ht="12">
      <c r="D819" s="201"/>
    </row>
    <row r="820" ht="12">
      <c r="D820" s="201"/>
    </row>
    <row r="821" ht="12">
      <c r="D821" s="201"/>
    </row>
    <row r="822" ht="12">
      <c r="D822" s="201"/>
    </row>
    <row r="823" ht="12">
      <c r="D823" s="201"/>
    </row>
    <row r="824" ht="12">
      <c r="D824" s="201"/>
    </row>
    <row r="825" ht="12">
      <c r="D825" s="201"/>
    </row>
    <row r="826" ht="12">
      <c r="D826" s="201"/>
    </row>
    <row r="827" ht="12">
      <c r="D827" s="201"/>
    </row>
    <row r="828" ht="12">
      <c r="D828" s="201"/>
    </row>
    <row r="829" ht="12">
      <c r="D829" s="201"/>
    </row>
    <row r="830" ht="12">
      <c r="D830" s="201"/>
    </row>
    <row r="831" ht="12">
      <c r="D831" s="201"/>
    </row>
    <row r="832" ht="12">
      <c r="D832" s="201"/>
    </row>
    <row r="833" ht="12">
      <c r="D833" s="201"/>
    </row>
    <row r="834" ht="12">
      <c r="D834" s="201"/>
    </row>
    <row r="835" ht="12">
      <c r="D835" s="201"/>
    </row>
    <row r="836" ht="12">
      <c r="D836" s="201"/>
    </row>
    <row r="837" ht="12">
      <c r="D837" s="201"/>
    </row>
    <row r="838" ht="12">
      <c r="D838" s="201"/>
    </row>
    <row r="839" ht="12">
      <c r="D839" s="201"/>
    </row>
    <row r="840" ht="12">
      <c r="D840" s="201"/>
    </row>
    <row r="841" ht="12">
      <c r="D841" s="201"/>
    </row>
    <row r="842" ht="12">
      <c r="D842" s="201"/>
    </row>
    <row r="843" ht="12">
      <c r="D843" s="201"/>
    </row>
    <row r="844" ht="12">
      <c r="D844" s="201"/>
    </row>
    <row r="845" ht="12">
      <c r="D845" s="201"/>
    </row>
    <row r="846" ht="12">
      <c r="D846" s="201"/>
    </row>
    <row r="847" ht="12">
      <c r="D847" s="201"/>
    </row>
    <row r="848" ht="12">
      <c r="D848" s="201"/>
    </row>
    <row r="849" ht="12">
      <c r="D849" s="201"/>
    </row>
    <row r="850" ht="12">
      <c r="D850" s="201"/>
    </row>
    <row r="851" ht="12">
      <c r="D851" s="201"/>
    </row>
    <row r="852" ht="12">
      <c r="D852" s="201"/>
    </row>
    <row r="853" ht="12">
      <c r="D853" s="201"/>
    </row>
    <row r="854" ht="12">
      <c r="D854" s="201"/>
    </row>
    <row r="855" ht="12">
      <c r="D855" s="201"/>
    </row>
    <row r="856" ht="12">
      <c r="D856" s="201"/>
    </row>
    <row r="857" ht="12">
      <c r="D857" s="201"/>
    </row>
    <row r="858" ht="12">
      <c r="D858" s="201"/>
    </row>
    <row r="859" ht="12">
      <c r="D859" s="201"/>
    </row>
    <row r="860" ht="12">
      <c r="D860" s="201"/>
    </row>
    <row r="861" ht="12">
      <c r="D861" s="201"/>
    </row>
    <row r="862" ht="12">
      <c r="D862" s="201"/>
    </row>
    <row r="863" ht="12">
      <c r="D863" s="201"/>
    </row>
    <row r="864" ht="12">
      <c r="D864" s="201"/>
    </row>
    <row r="865" ht="12">
      <c r="D865" s="201"/>
    </row>
    <row r="866" ht="12">
      <c r="D866" s="201"/>
    </row>
    <row r="867" ht="12">
      <c r="D867" s="201"/>
    </row>
    <row r="868" ht="12">
      <c r="D868" s="201"/>
    </row>
    <row r="869" ht="12">
      <c r="D869" s="201"/>
    </row>
    <row r="870" ht="12">
      <c r="D870" s="201"/>
    </row>
    <row r="871" ht="12">
      <c r="D871" s="201"/>
    </row>
    <row r="872" ht="12">
      <c r="D872" s="201"/>
    </row>
    <row r="873" ht="12">
      <c r="D873" s="201"/>
    </row>
    <row r="874" ht="12">
      <c r="D874" s="201"/>
    </row>
    <row r="875" ht="12">
      <c r="D875" s="201"/>
    </row>
    <row r="876" ht="12">
      <c r="D876" s="201"/>
    </row>
    <row r="877" ht="12">
      <c r="D877" s="201"/>
    </row>
    <row r="878" ht="12">
      <c r="D878" s="201"/>
    </row>
    <row r="879" ht="12">
      <c r="D879" s="201"/>
    </row>
    <row r="880" ht="12">
      <c r="D880" s="201"/>
    </row>
    <row r="881" ht="12">
      <c r="D881" s="201"/>
    </row>
    <row r="882" ht="12">
      <c r="D882" s="201"/>
    </row>
    <row r="883" ht="12">
      <c r="D883" s="201"/>
    </row>
    <row r="884" ht="12">
      <c r="D884" s="201"/>
    </row>
    <row r="885" ht="12">
      <c r="D885" s="201"/>
    </row>
    <row r="886" ht="12">
      <c r="D886" s="201"/>
    </row>
    <row r="887" ht="12">
      <c r="D887" s="201"/>
    </row>
    <row r="888" ht="12">
      <c r="D888" s="201"/>
    </row>
    <row r="889" ht="12">
      <c r="D889" s="201"/>
    </row>
    <row r="890" ht="12">
      <c r="D890" s="201"/>
    </row>
    <row r="891" ht="12">
      <c r="D891" s="201"/>
    </row>
    <row r="892" ht="12">
      <c r="D892" s="201"/>
    </row>
    <row r="893" ht="12">
      <c r="D893" s="201"/>
    </row>
    <row r="894" ht="12">
      <c r="D894" s="201"/>
    </row>
    <row r="895" ht="12">
      <c r="D895" s="201"/>
    </row>
    <row r="896" ht="12">
      <c r="D896" s="201"/>
    </row>
    <row r="897" ht="12">
      <c r="D897" s="201"/>
    </row>
    <row r="898" ht="12">
      <c r="D898" s="201"/>
    </row>
    <row r="899" ht="12">
      <c r="D899" s="201"/>
    </row>
    <row r="900" ht="12">
      <c r="D900" s="201"/>
    </row>
    <row r="901" ht="12">
      <c r="D901" s="201"/>
    </row>
    <row r="902" ht="12">
      <c r="D902" s="201"/>
    </row>
    <row r="903" ht="12">
      <c r="D903" s="201"/>
    </row>
    <row r="904" ht="12">
      <c r="D904" s="201"/>
    </row>
    <row r="905" ht="12">
      <c r="D905" s="201"/>
    </row>
    <row r="906" ht="12">
      <c r="D906" s="201"/>
    </row>
    <row r="907" ht="12">
      <c r="D907" s="201"/>
    </row>
    <row r="908" ht="12">
      <c r="D908" s="201"/>
    </row>
    <row r="909" ht="12">
      <c r="D909" s="201"/>
    </row>
    <row r="910" ht="12">
      <c r="D910" s="201"/>
    </row>
    <row r="911" ht="12">
      <c r="D911" s="201"/>
    </row>
    <row r="912" ht="12">
      <c r="D912" s="201"/>
    </row>
    <row r="913" ht="12">
      <c r="D913" s="201"/>
    </row>
    <row r="914" ht="12">
      <c r="D914" s="201"/>
    </row>
    <row r="915" ht="12">
      <c r="D915" s="201"/>
    </row>
    <row r="916" ht="12">
      <c r="D916" s="201"/>
    </row>
    <row r="917" ht="12">
      <c r="D917" s="201"/>
    </row>
    <row r="918" ht="12">
      <c r="D918" s="201"/>
    </row>
    <row r="919" ht="12">
      <c r="D919" s="201"/>
    </row>
    <row r="920" ht="12">
      <c r="D920" s="201"/>
    </row>
    <row r="921" ht="12">
      <c r="D921" s="201"/>
    </row>
    <row r="922" ht="12">
      <c r="D922" s="201"/>
    </row>
    <row r="923" ht="12">
      <c r="D923" s="201"/>
    </row>
    <row r="924" ht="12">
      <c r="D924" s="201"/>
    </row>
    <row r="925" ht="12">
      <c r="D925" s="201"/>
    </row>
    <row r="926" ht="12">
      <c r="D926" s="201"/>
    </row>
    <row r="927" ht="12">
      <c r="D927" s="201"/>
    </row>
    <row r="928" ht="12">
      <c r="D928" s="201"/>
    </row>
    <row r="929" ht="12">
      <c r="D929" s="201"/>
    </row>
    <row r="930" ht="12">
      <c r="D930" s="201"/>
    </row>
    <row r="931" ht="12">
      <c r="D931" s="201"/>
    </row>
    <row r="932" ht="12">
      <c r="D932" s="201"/>
    </row>
    <row r="933" ht="12">
      <c r="D933" s="201"/>
    </row>
    <row r="934" ht="12">
      <c r="D934" s="201"/>
    </row>
    <row r="935" ht="12">
      <c r="D935" s="201"/>
    </row>
    <row r="936" ht="12">
      <c r="D936" s="201"/>
    </row>
    <row r="937" ht="12">
      <c r="D937" s="201"/>
    </row>
    <row r="938" ht="12">
      <c r="D938" s="201"/>
    </row>
    <row r="939" ht="12">
      <c r="D939" s="201"/>
    </row>
    <row r="940" ht="12">
      <c r="D940" s="201"/>
    </row>
    <row r="941" ht="12">
      <c r="D941" s="201"/>
    </row>
    <row r="942" ht="12">
      <c r="D942" s="201"/>
    </row>
    <row r="943" ht="12">
      <c r="D943" s="201"/>
    </row>
    <row r="944" ht="12">
      <c r="D944" s="201"/>
    </row>
    <row r="945" ht="12">
      <c r="D945" s="201"/>
    </row>
    <row r="946" ht="12">
      <c r="D946" s="201"/>
    </row>
    <row r="947" ht="12">
      <c r="D947" s="201"/>
    </row>
    <row r="948" ht="12">
      <c r="D948" s="201"/>
    </row>
    <row r="949" ht="12">
      <c r="D949" s="201"/>
    </row>
    <row r="950" ht="12">
      <c r="D950" s="201"/>
    </row>
    <row r="951" ht="12">
      <c r="D951" s="201"/>
    </row>
    <row r="952" ht="12">
      <c r="D952" s="201"/>
    </row>
    <row r="953" ht="12">
      <c r="D953" s="201"/>
    </row>
    <row r="954" ht="12">
      <c r="D954" s="201"/>
    </row>
    <row r="955" ht="12">
      <c r="D955" s="201"/>
    </row>
    <row r="956" ht="12">
      <c r="D956" s="201"/>
    </row>
    <row r="957" ht="12">
      <c r="D957" s="201"/>
    </row>
    <row r="958" ht="12">
      <c r="D958" s="201"/>
    </row>
    <row r="959" ht="12">
      <c r="D959" s="201"/>
    </row>
    <row r="960" ht="12">
      <c r="D960" s="201"/>
    </row>
    <row r="961" ht="12">
      <c r="D961" s="201"/>
    </row>
    <row r="962" ht="12">
      <c r="D962" s="201"/>
    </row>
    <row r="963" ht="12">
      <c r="D963" s="201"/>
    </row>
    <row r="964" ht="12">
      <c r="D964" s="201"/>
    </row>
    <row r="965" ht="12">
      <c r="D965" s="201"/>
    </row>
    <row r="966" ht="12">
      <c r="D966" s="201"/>
    </row>
    <row r="967" ht="12">
      <c r="D967" s="201"/>
    </row>
    <row r="968" ht="12">
      <c r="D968" s="201"/>
    </row>
    <row r="969" ht="12">
      <c r="D969" s="201"/>
    </row>
    <row r="970" ht="12">
      <c r="D970" s="201"/>
    </row>
    <row r="971" ht="12">
      <c r="D971" s="201"/>
    </row>
    <row r="972" ht="12">
      <c r="D972" s="201"/>
    </row>
    <row r="973" ht="12">
      <c r="D973" s="201"/>
    </row>
    <row r="974" ht="12">
      <c r="D974" s="201"/>
    </row>
    <row r="975" ht="12">
      <c r="D975" s="201"/>
    </row>
    <row r="976" ht="12">
      <c r="D976" s="201"/>
    </row>
    <row r="977" ht="12">
      <c r="D977" s="201"/>
    </row>
    <row r="978" ht="12">
      <c r="D978" s="201"/>
    </row>
    <row r="979" ht="12">
      <c r="D979" s="201"/>
    </row>
    <row r="980" ht="12">
      <c r="D980" s="201"/>
    </row>
    <row r="981" ht="12">
      <c r="D981" s="201"/>
    </row>
    <row r="982" ht="12">
      <c r="D982" s="201"/>
    </row>
    <row r="983" ht="12">
      <c r="D983" s="201"/>
    </row>
    <row r="984" ht="12">
      <c r="D984" s="201"/>
    </row>
    <row r="985" ht="12">
      <c r="D985" s="201"/>
    </row>
    <row r="986" ht="12">
      <c r="D986" s="201"/>
    </row>
    <row r="987" ht="12">
      <c r="D987" s="201"/>
    </row>
    <row r="988" ht="12">
      <c r="D988" s="201"/>
    </row>
    <row r="989" ht="12">
      <c r="D989" s="201"/>
    </row>
    <row r="990" ht="12">
      <c r="D990" s="201"/>
    </row>
    <row r="991" ht="12">
      <c r="D991" s="201"/>
    </row>
    <row r="992" ht="12">
      <c r="D992" s="201"/>
    </row>
    <row r="993" ht="12">
      <c r="D993" s="201"/>
    </row>
    <row r="994" ht="12">
      <c r="D994" s="201"/>
    </row>
    <row r="995" ht="12">
      <c r="D995" s="201"/>
    </row>
    <row r="996" ht="12">
      <c r="D996" s="201"/>
    </row>
    <row r="997" ht="12">
      <c r="D997" s="201"/>
    </row>
    <row r="998" ht="12">
      <c r="D998" s="201"/>
    </row>
    <row r="999" ht="12">
      <c r="D999" s="201"/>
    </row>
    <row r="1000" ht="12">
      <c r="D1000" s="201"/>
    </row>
    <row r="1001" ht="12">
      <c r="D1001" s="201"/>
    </row>
    <row r="1002" ht="12">
      <c r="D1002" s="201"/>
    </row>
    <row r="1003" ht="12">
      <c r="D1003" s="201"/>
    </row>
    <row r="1004" ht="12">
      <c r="D1004" s="201"/>
    </row>
    <row r="1005" ht="12">
      <c r="D1005" s="201"/>
    </row>
    <row r="1006" ht="12">
      <c r="D1006" s="201"/>
    </row>
    <row r="1007" ht="12">
      <c r="D1007" s="201"/>
    </row>
    <row r="1008" ht="12">
      <c r="D1008" s="201"/>
    </row>
    <row r="1009" ht="12">
      <c r="D1009" s="201"/>
    </row>
    <row r="1010" ht="12">
      <c r="D1010" s="201"/>
    </row>
    <row r="1011" ht="12">
      <c r="D1011" s="201"/>
    </row>
    <row r="1012" ht="12">
      <c r="D1012" s="201"/>
    </row>
    <row r="1013" ht="12">
      <c r="D1013" s="201"/>
    </row>
    <row r="1014" ht="12">
      <c r="D1014" s="201"/>
    </row>
    <row r="1015" ht="12">
      <c r="D1015" s="201"/>
    </row>
    <row r="1016" ht="12">
      <c r="D1016" s="201"/>
    </row>
    <row r="1017" ht="12">
      <c r="D1017" s="201"/>
    </row>
    <row r="1018" ht="12">
      <c r="D1018" s="201"/>
    </row>
    <row r="1019" ht="12">
      <c r="D1019" s="201"/>
    </row>
    <row r="1020" ht="12">
      <c r="D1020" s="201"/>
    </row>
    <row r="1021" ht="12">
      <c r="D1021" s="201"/>
    </row>
    <row r="1022" ht="12">
      <c r="D1022" s="201"/>
    </row>
    <row r="1023" ht="12">
      <c r="D1023" s="201"/>
    </row>
    <row r="1024" ht="12">
      <c r="D1024" s="201"/>
    </row>
    <row r="1025" ht="12">
      <c r="D1025" s="201"/>
    </row>
    <row r="1026" ht="12">
      <c r="D1026" s="201"/>
    </row>
    <row r="1027" ht="12">
      <c r="D1027" s="201"/>
    </row>
    <row r="1028" ht="12">
      <c r="D1028" s="201"/>
    </row>
    <row r="1029" ht="12">
      <c r="D1029" s="201"/>
    </row>
    <row r="1030" ht="12">
      <c r="D1030" s="201"/>
    </row>
    <row r="1031" ht="12">
      <c r="D1031" s="201"/>
    </row>
    <row r="1032" ht="12">
      <c r="D1032" s="201"/>
    </row>
    <row r="1033" ht="12">
      <c r="D1033" s="201"/>
    </row>
    <row r="1034" ht="12">
      <c r="D1034" s="201"/>
    </row>
    <row r="1035" ht="12">
      <c r="D1035" s="201"/>
    </row>
    <row r="1036" ht="12">
      <c r="D1036" s="201"/>
    </row>
    <row r="1037" ht="12">
      <c r="D1037" s="201"/>
    </row>
    <row r="1038" ht="12">
      <c r="D1038" s="201"/>
    </row>
    <row r="1039" ht="12">
      <c r="D1039" s="201"/>
    </row>
    <row r="1040" ht="12">
      <c r="D1040" s="201"/>
    </row>
    <row r="1041" ht="12">
      <c r="D1041" s="201"/>
    </row>
    <row r="1042" ht="12">
      <c r="D1042" s="201"/>
    </row>
    <row r="1043" ht="12">
      <c r="D1043" s="201"/>
    </row>
    <row r="1044" ht="12">
      <c r="D1044" s="201"/>
    </row>
    <row r="1045" ht="12">
      <c r="D1045" s="201"/>
    </row>
    <row r="1046" ht="12">
      <c r="D1046" s="201"/>
    </row>
    <row r="1047" ht="12">
      <c r="D1047" s="201"/>
    </row>
    <row r="1048" ht="12">
      <c r="D1048" s="201"/>
    </row>
    <row r="1049" ht="12">
      <c r="D1049" s="201"/>
    </row>
    <row r="1050" ht="12">
      <c r="D1050" s="201"/>
    </row>
    <row r="1051" ht="12">
      <c r="D1051" s="201"/>
    </row>
    <row r="1052" ht="12">
      <c r="D1052" s="201"/>
    </row>
    <row r="1053" ht="12">
      <c r="D1053" s="201"/>
    </row>
    <row r="1054" ht="12">
      <c r="D1054" s="201"/>
    </row>
    <row r="1055" ht="12">
      <c r="D1055" s="201"/>
    </row>
    <row r="1056" ht="12">
      <c r="D1056" s="201"/>
    </row>
    <row r="1057" ht="12">
      <c r="D1057" s="201"/>
    </row>
    <row r="1058" ht="12">
      <c r="D1058" s="201"/>
    </row>
    <row r="1059" ht="12">
      <c r="D1059" s="201"/>
    </row>
    <row r="1060" ht="12">
      <c r="D1060" s="201"/>
    </row>
    <row r="1061" ht="12">
      <c r="D1061" s="201"/>
    </row>
    <row r="1062" ht="12">
      <c r="D1062" s="201"/>
    </row>
    <row r="1063" ht="12">
      <c r="D1063" s="201"/>
    </row>
    <row r="1064" ht="12">
      <c r="D1064" s="201"/>
    </row>
    <row r="1065" ht="12">
      <c r="D1065" s="201"/>
    </row>
    <row r="1066" ht="12">
      <c r="D1066" s="201"/>
    </row>
    <row r="1067" ht="12">
      <c r="D1067" s="201"/>
    </row>
    <row r="1068" ht="12">
      <c r="D1068" s="201"/>
    </row>
    <row r="1069" ht="12">
      <c r="D1069" s="201"/>
    </row>
    <row r="1070" ht="12">
      <c r="D1070" s="201"/>
    </row>
    <row r="1071" ht="12">
      <c r="D1071" s="201"/>
    </row>
    <row r="1072" ht="12">
      <c r="D1072" s="201"/>
    </row>
    <row r="1073" ht="12">
      <c r="D1073" s="201"/>
    </row>
    <row r="1074" ht="12">
      <c r="D1074" s="201"/>
    </row>
    <row r="1075" ht="12">
      <c r="D1075" s="201"/>
    </row>
    <row r="1076" ht="12">
      <c r="D1076" s="201"/>
    </row>
    <row r="1077" ht="12">
      <c r="D1077" s="201"/>
    </row>
    <row r="1078" ht="12">
      <c r="D1078" s="201"/>
    </row>
    <row r="1079" ht="12">
      <c r="D1079" s="201"/>
    </row>
    <row r="1080" ht="12">
      <c r="D1080" s="201"/>
    </row>
    <row r="1081" ht="12">
      <c r="D1081" s="201"/>
    </row>
    <row r="1082" ht="12">
      <c r="D1082" s="201"/>
    </row>
    <row r="1083" ht="12">
      <c r="D1083" s="201"/>
    </row>
    <row r="1084" ht="12">
      <c r="D1084" s="201"/>
    </row>
    <row r="1085" ht="12">
      <c r="D1085" s="201"/>
    </row>
    <row r="1086" ht="12">
      <c r="D1086" s="201"/>
    </row>
    <row r="1087" ht="12">
      <c r="D1087" s="201"/>
    </row>
    <row r="1088" ht="12">
      <c r="D1088" s="201"/>
    </row>
    <row r="1089" ht="12">
      <c r="D1089" s="201"/>
    </row>
    <row r="1090" ht="12">
      <c r="D1090" s="201"/>
    </row>
    <row r="1091" ht="12">
      <c r="D1091" s="201"/>
    </row>
    <row r="1092" ht="12">
      <c r="D1092" s="201"/>
    </row>
    <row r="1093" ht="12">
      <c r="D1093" s="201"/>
    </row>
    <row r="1094" ht="12">
      <c r="D1094" s="201"/>
    </row>
    <row r="1095" ht="12">
      <c r="D1095" s="201"/>
    </row>
    <row r="1096" ht="12">
      <c r="D1096" s="201"/>
    </row>
    <row r="1097" ht="12">
      <c r="D1097" s="201"/>
    </row>
    <row r="1098" ht="12">
      <c r="D1098" s="201"/>
    </row>
    <row r="1099" ht="12">
      <c r="D1099" s="201"/>
    </row>
    <row r="1100" ht="12">
      <c r="D1100" s="201"/>
    </row>
    <row r="1101" ht="12">
      <c r="D1101" s="201"/>
    </row>
    <row r="1102" ht="12">
      <c r="D1102" s="201"/>
    </row>
    <row r="1103" ht="12">
      <c r="D1103" s="201"/>
    </row>
    <row r="1104" ht="12">
      <c r="D1104" s="201"/>
    </row>
    <row r="1105" ht="12">
      <c r="D1105" s="201"/>
    </row>
    <row r="1106" ht="12">
      <c r="D1106" s="201"/>
    </row>
    <row r="1107" ht="12">
      <c r="D1107" s="201"/>
    </row>
    <row r="1108" ht="12">
      <c r="D1108" s="201"/>
    </row>
    <row r="1109" ht="12">
      <c r="D1109" s="201"/>
    </row>
    <row r="1110" ht="12">
      <c r="D1110" s="201"/>
    </row>
    <row r="1111" ht="12">
      <c r="D1111" s="201"/>
    </row>
    <row r="1112" ht="12">
      <c r="D1112" s="201"/>
    </row>
    <row r="1113" ht="12">
      <c r="D1113" s="201"/>
    </row>
    <row r="1114" ht="12">
      <c r="D1114" s="201"/>
    </row>
    <row r="1115" ht="12">
      <c r="D1115" s="201"/>
    </row>
    <row r="1116" ht="12">
      <c r="D1116" s="201"/>
    </row>
    <row r="1117" ht="12">
      <c r="D1117" s="201"/>
    </row>
    <row r="1118" ht="12">
      <c r="D1118" s="201"/>
    </row>
    <row r="1119" ht="12">
      <c r="D1119" s="201"/>
    </row>
    <row r="1120" ht="12">
      <c r="D1120" s="201"/>
    </row>
    <row r="1121" ht="12">
      <c r="D1121" s="201"/>
    </row>
    <row r="1122" ht="12">
      <c r="D1122" s="201"/>
    </row>
    <row r="1123" ht="12">
      <c r="D1123" s="201"/>
    </row>
    <row r="1124" ht="12">
      <c r="D1124" s="201"/>
    </row>
    <row r="1125" ht="12">
      <c r="D1125" s="201"/>
    </row>
    <row r="1126" ht="12">
      <c r="D1126" s="201"/>
    </row>
    <row r="1127" ht="12">
      <c r="D1127" s="201"/>
    </row>
    <row r="1128" ht="12">
      <c r="D1128" s="201"/>
    </row>
    <row r="1129" ht="12">
      <c r="D1129" s="201"/>
    </row>
    <row r="1130" ht="12">
      <c r="D1130" s="201"/>
    </row>
    <row r="1131" ht="12">
      <c r="D1131" s="201"/>
    </row>
    <row r="1132" ht="12">
      <c r="D1132" s="201"/>
    </row>
    <row r="1133" ht="12">
      <c r="D1133" s="201"/>
    </row>
    <row r="1134" ht="12">
      <c r="D1134" s="201"/>
    </row>
    <row r="1135" ht="12">
      <c r="D1135" s="201"/>
    </row>
    <row r="1136" ht="12">
      <c r="D1136" s="201"/>
    </row>
    <row r="1137" ht="12">
      <c r="D1137" s="201"/>
    </row>
    <row r="1138" ht="12">
      <c r="D1138" s="201"/>
    </row>
    <row r="1139" ht="12">
      <c r="D1139" s="201"/>
    </row>
    <row r="1140" ht="12">
      <c r="D1140" s="201"/>
    </row>
    <row r="1141" ht="12">
      <c r="D1141" s="201"/>
    </row>
    <row r="1142" ht="12">
      <c r="D1142" s="201"/>
    </row>
    <row r="1143" ht="12">
      <c r="D1143" s="201"/>
    </row>
    <row r="1144" ht="12">
      <c r="D1144" s="201"/>
    </row>
    <row r="1145" ht="12">
      <c r="D1145" s="201"/>
    </row>
    <row r="1146" ht="12">
      <c r="D1146" s="201"/>
    </row>
    <row r="1147" ht="12">
      <c r="D1147" s="201"/>
    </row>
    <row r="1148" ht="12">
      <c r="D1148" s="201"/>
    </row>
    <row r="1149" ht="12">
      <c r="D1149" s="201"/>
    </row>
    <row r="1150" ht="12">
      <c r="D1150" s="201"/>
    </row>
    <row r="1151" ht="12">
      <c r="D1151" s="201"/>
    </row>
    <row r="1152" ht="12">
      <c r="D1152" s="201"/>
    </row>
    <row r="1153" ht="12">
      <c r="D1153" s="201"/>
    </row>
    <row r="1154" ht="12">
      <c r="D1154" s="201"/>
    </row>
    <row r="1155" ht="12">
      <c r="D1155" s="201"/>
    </row>
    <row r="1156" ht="12">
      <c r="D1156" s="201"/>
    </row>
    <row r="1157" ht="12">
      <c r="D1157" s="201"/>
    </row>
    <row r="1158" ht="12">
      <c r="D1158" s="201"/>
    </row>
    <row r="1159" ht="12">
      <c r="D1159" s="201"/>
    </row>
    <row r="1160" ht="12">
      <c r="D1160" s="201"/>
    </row>
    <row r="1161" ht="12">
      <c r="D1161" s="201"/>
    </row>
    <row r="1162" ht="12">
      <c r="D1162" s="201"/>
    </row>
    <row r="1163" ht="12">
      <c r="D1163" s="201"/>
    </row>
    <row r="1164" ht="12">
      <c r="D1164" s="201"/>
    </row>
    <row r="1165" ht="12">
      <c r="D1165" s="201"/>
    </row>
    <row r="1166" ht="12">
      <c r="D1166" s="201"/>
    </row>
    <row r="1167" ht="12">
      <c r="D1167" s="201"/>
    </row>
    <row r="1168" ht="12">
      <c r="D1168" s="201"/>
    </row>
    <row r="1169" ht="12">
      <c r="D1169" s="201"/>
    </row>
    <row r="1170" ht="12">
      <c r="D1170" s="201"/>
    </row>
    <row r="1171" ht="12">
      <c r="D1171" s="201"/>
    </row>
    <row r="1172" ht="12">
      <c r="D1172" s="201"/>
    </row>
    <row r="1173" ht="12">
      <c r="D1173" s="201"/>
    </row>
    <row r="1174" ht="12">
      <c r="D1174" s="201"/>
    </row>
    <row r="1175" ht="12">
      <c r="D1175" s="201"/>
    </row>
    <row r="1176" ht="12">
      <c r="D1176" s="201"/>
    </row>
    <row r="1177" ht="12">
      <c r="D1177" s="201"/>
    </row>
    <row r="1178" ht="12">
      <c r="D1178" s="201"/>
    </row>
    <row r="1179" ht="12">
      <c r="D1179" s="201"/>
    </row>
    <row r="1180" ht="12">
      <c r="D1180" s="201"/>
    </row>
    <row r="1181" ht="12">
      <c r="D1181" s="201"/>
    </row>
    <row r="1182" ht="12">
      <c r="D1182" s="201"/>
    </row>
    <row r="1183" ht="12">
      <c r="D1183" s="201"/>
    </row>
    <row r="1184" ht="12">
      <c r="D1184" s="201"/>
    </row>
    <row r="1185" ht="12">
      <c r="D1185" s="201"/>
    </row>
    <row r="1186" ht="12">
      <c r="D1186" s="201"/>
    </row>
    <row r="1187" ht="12">
      <c r="D1187" s="201"/>
    </row>
    <row r="1188" ht="12">
      <c r="D1188" s="201"/>
    </row>
    <row r="1189" ht="12">
      <c r="D1189" s="201"/>
    </row>
    <row r="1190" ht="12">
      <c r="D1190" s="201"/>
    </row>
    <row r="1191" ht="12">
      <c r="D1191" s="201"/>
    </row>
    <row r="1192" ht="12">
      <c r="D1192" s="201"/>
    </row>
    <row r="1193" ht="12">
      <c r="D1193" s="201"/>
    </row>
    <row r="1194" ht="12">
      <c r="D1194" s="201"/>
    </row>
    <row r="1195" ht="12">
      <c r="D1195" s="201"/>
    </row>
    <row r="1196" ht="12">
      <c r="D1196" s="201"/>
    </row>
    <row r="1197" ht="12">
      <c r="D1197" s="201"/>
    </row>
    <row r="1198" ht="12">
      <c r="D1198" s="201"/>
    </row>
    <row r="1199" ht="12">
      <c r="D1199" s="201"/>
    </row>
    <row r="1200" ht="12">
      <c r="D1200" s="201"/>
    </row>
    <row r="1201" ht="12">
      <c r="D1201" s="201"/>
    </row>
    <row r="1202" ht="12">
      <c r="D1202" s="201"/>
    </row>
    <row r="1203" ht="12">
      <c r="D1203" s="201"/>
    </row>
    <row r="1204" ht="12">
      <c r="D1204" s="201"/>
    </row>
    <row r="1205" ht="12">
      <c r="D1205" s="201"/>
    </row>
    <row r="1206" ht="12">
      <c r="D1206" s="201"/>
    </row>
    <row r="1207" ht="12">
      <c r="D1207" s="201"/>
    </row>
    <row r="1208" ht="12">
      <c r="D1208" s="201"/>
    </row>
    <row r="1209" ht="12">
      <c r="D1209" s="201"/>
    </row>
    <row r="1210" ht="12">
      <c r="D1210" s="201"/>
    </row>
    <row r="1211" ht="12">
      <c r="D1211" s="201"/>
    </row>
    <row r="1212" ht="12">
      <c r="D1212" s="201"/>
    </row>
    <row r="1213" ht="12">
      <c r="D1213" s="201"/>
    </row>
    <row r="1214" ht="12">
      <c r="D1214" s="201"/>
    </row>
    <row r="1215" ht="12">
      <c r="D1215" s="201"/>
    </row>
    <row r="1216" ht="12">
      <c r="D1216" s="201"/>
    </row>
    <row r="1217" ht="12">
      <c r="D1217" s="201"/>
    </row>
    <row r="1218" ht="12">
      <c r="D1218" s="201"/>
    </row>
    <row r="1219" ht="12">
      <c r="D1219" s="201"/>
    </row>
    <row r="1220" ht="12">
      <c r="D1220" s="201"/>
    </row>
    <row r="1221" ht="12">
      <c r="D1221" s="201"/>
    </row>
    <row r="1222" ht="12">
      <c r="D1222" s="201"/>
    </row>
    <row r="1223" ht="12">
      <c r="D1223" s="201"/>
    </row>
    <row r="1224" ht="12">
      <c r="D1224" s="201"/>
    </row>
    <row r="1225" ht="12">
      <c r="D1225" s="201"/>
    </row>
    <row r="1226" ht="12">
      <c r="D1226" s="201"/>
    </row>
    <row r="1227" ht="12">
      <c r="D1227" s="201"/>
    </row>
    <row r="1228" ht="12">
      <c r="D1228" s="201"/>
    </row>
    <row r="1229" ht="12">
      <c r="D1229" s="201"/>
    </row>
    <row r="1230" ht="12">
      <c r="D1230" s="201"/>
    </row>
    <row r="1231" ht="12">
      <c r="D1231" s="201"/>
    </row>
    <row r="1232" ht="12">
      <c r="D1232" s="201"/>
    </row>
    <row r="1233" ht="12">
      <c r="D1233" s="201"/>
    </row>
    <row r="1234" ht="12">
      <c r="D1234" s="201"/>
    </row>
    <row r="1235" ht="12">
      <c r="D1235" s="201"/>
    </row>
    <row r="1236" ht="12">
      <c r="D1236" s="201"/>
    </row>
    <row r="1237" ht="12">
      <c r="D1237" s="201"/>
    </row>
    <row r="1238" ht="12">
      <c r="D1238" s="201"/>
    </row>
    <row r="1239" ht="12">
      <c r="D1239" s="201"/>
    </row>
    <row r="1240" ht="12">
      <c r="D1240" s="201"/>
    </row>
    <row r="1241" ht="12">
      <c r="D1241" s="201"/>
    </row>
    <row r="1242" ht="12">
      <c r="D1242" s="201"/>
    </row>
    <row r="1243" ht="12">
      <c r="D1243" s="201"/>
    </row>
    <row r="1244" ht="12">
      <c r="D1244" s="201"/>
    </row>
    <row r="1245" ht="12">
      <c r="D1245" s="201"/>
    </row>
    <row r="1246" ht="12">
      <c r="D1246" s="201"/>
    </row>
    <row r="1247" ht="12">
      <c r="D1247" s="201"/>
    </row>
    <row r="1248" ht="12">
      <c r="D1248" s="201"/>
    </row>
    <row r="1249" ht="12">
      <c r="D1249" s="201"/>
    </row>
    <row r="1250" ht="12">
      <c r="D1250" s="201"/>
    </row>
    <row r="1251" ht="12">
      <c r="D1251" s="201"/>
    </row>
    <row r="1252" ht="12">
      <c r="D1252" s="201"/>
    </row>
    <row r="1253" ht="12">
      <c r="D1253" s="201"/>
    </row>
    <row r="1254" ht="12">
      <c r="D1254" s="201"/>
    </row>
    <row r="1255" ht="12">
      <c r="D1255" s="201"/>
    </row>
    <row r="1256" ht="12">
      <c r="D1256" s="201"/>
    </row>
    <row r="1257" ht="12">
      <c r="D1257" s="201"/>
    </row>
    <row r="1258" ht="12">
      <c r="D1258" s="201"/>
    </row>
    <row r="1259" ht="12">
      <c r="D1259" s="201"/>
    </row>
    <row r="1260" ht="12">
      <c r="D1260" s="201"/>
    </row>
    <row r="1261" ht="12">
      <c r="D1261" s="201"/>
    </row>
    <row r="1262" ht="12">
      <c r="D1262" s="201"/>
    </row>
    <row r="1263" ht="12">
      <c r="D1263" s="201"/>
    </row>
    <row r="1264" ht="12">
      <c r="D1264" s="201"/>
    </row>
    <row r="1265" ht="12">
      <c r="D1265" s="201"/>
    </row>
    <row r="1266" ht="12">
      <c r="D1266" s="201"/>
    </row>
    <row r="1267" ht="12">
      <c r="D1267" s="201"/>
    </row>
    <row r="1268" ht="12">
      <c r="D1268" s="201"/>
    </row>
    <row r="1269" ht="12">
      <c r="D1269" s="201"/>
    </row>
    <row r="1270" ht="12">
      <c r="D1270" s="201"/>
    </row>
    <row r="1271" ht="12">
      <c r="D1271" s="201"/>
    </row>
    <row r="1272" ht="12">
      <c r="D1272" s="201"/>
    </row>
    <row r="1273" ht="12">
      <c r="D1273" s="201"/>
    </row>
    <row r="1274" ht="12">
      <c r="D1274" s="201"/>
    </row>
    <row r="1275" ht="12">
      <c r="D1275" s="201"/>
    </row>
    <row r="1276" ht="12">
      <c r="D1276" s="201"/>
    </row>
    <row r="1277" ht="12">
      <c r="D1277" s="201"/>
    </row>
    <row r="1278" ht="12">
      <c r="D1278" s="201"/>
    </row>
    <row r="1279" ht="12">
      <c r="D1279" s="201"/>
    </row>
    <row r="1280" ht="12">
      <c r="D1280" s="201"/>
    </row>
    <row r="1281" ht="12">
      <c r="D1281" s="201"/>
    </row>
    <row r="1282" ht="12">
      <c r="D1282" s="201"/>
    </row>
    <row r="1283" ht="12">
      <c r="D1283" s="201"/>
    </row>
    <row r="1284" ht="12">
      <c r="D1284" s="201"/>
    </row>
    <row r="1285" ht="12">
      <c r="D1285" s="201"/>
    </row>
    <row r="1286" ht="12">
      <c r="D1286" s="201"/>
    </row>
    <row r="1287" ht="12">
      <c r="D1287" s="201"/>
    </row>
    <row r="1288" ht="12">
      <c r="D1288" s="201"/>
    </row>
    <row r="1289" ht="12">
      <c r="D1289" s="201"/>
    </row>
    <row r="1290" ht="12">
      <c r="D1290" s="201"/>
    </row>
    <row r="1291" ht="12">
      <c r="D1291" s="201"/>
    </row>
    <row r="1292" ht="12">
      <c r="D1292" s="201"/>
    </row>
    <row r="1293" ht="12">
      <c r="D1293" s="201"/>
    </row>
    <row r="1294" ht="12">
      <c r="D1294" s="201"/>
    </row>
    <row r="1295" ht="12">
      <c r="D1295" s="201"/>
    </row>
    <row r="1296" ht="12">
      <c r="D1296" s="201"/>
    </row>
    <row r="1297" ht="12">
      <c r="D1297" s="201"/>
    </row>
    <row r="1298" ht="12">
      <c r="D1298" s="201"/>
    </row>
    <row r="1299" ht="12">
      <c r="D1299" s="201"/>
    </row>
    <row r="1300" ht="12">
      <c r="D1300" s="201"/>
    </row>
    <row r="1301" ht="12">
      <c r="D1301" s="201"/>
    </row>
    <row r="1302" ht="12">
      <c r="D1302" s="201"/>
    </row>
    <row r="1303" ht="12">
      <c r="D1303" s="201"/>
    </row>
    <row r="1304" ht="12">
      <c r="D1304" s="201"/>
    </row>
    <row r="1305" ht="12">
      <c r="D1305" s="201"/>
    </row>
    <row r="1306" ht="12">
      <c r="D1306" s="201"/>
    </row>
    <row r="1307" ht="12">
      <c r="D1307" s="201"/>
    </row>
    <row r="1308" ht="12">
      <c r="D1308" s="201"/>
    </row>
    <row r="1309" ht="12">
      <c r="D1309" s="201"/>
    </row>
    <row r="1310" ht="12">
      <c r="D1310" s="201"/>
    </row>
    <row r="1311" ht="12">
      <c r="D1311" s="201"/>
    </row>
    <row r="1312" ht="12">
      <c r="D1312" s="201"/>
    </row>
    <row r="1313" ht="12">
      <c r="D1313" s="201"/>
    </row>
    <row r="1314" ht="12">
      <c r="D1314" s="201"/>
    </row>
    <row r="1315" ht="12">
      <c r="D1315" s="201"/>
    </row>
    <row r="1316" ht="12">
      <c r="D1316" s="201"/>
    </row>
    <row r="1317" ht="12">
      <c r="D1317" s="201"/>
    </row>
    <row r="1318" ht="12">
      <c r="D1318" s="201"/>
    </row>
    <row r="1319" ht="12">
      <c r="D1319" s="201"/>
    </row>
    <row r="1320" ht="12">
      <c r="D1320" s="201"/>
    </row>
    <row r="1321" ht="12">
      <c r="D1321" s="201"/>
    </row>
    <row r="1322" ht="12">
      <c r="D1322" s="201"/>
    </row>
    <row r="1323" ht="12">
      <c r="D1323" s="201"/>
    </row>
    <row r="1324" ht="12">
      <c r="D1324" s="201"/>
    </row>
    <row r="1325" ht="12">
      <c r="D1325" s="201"/>
    </row>
    <row r="1326" ht="12">
      <c r="D1326" s="201"/>
    </row>
    <row r="1327" ht="12">
      <c r="D1327" s="201"/>
    </row>
    <row r="1328" ht="12">
      <c r="D1328" s="201"/>
    </row>
    <row r="1329" ht="12">
      <c r="D1329" s="201"/>
    </row>
    <row r="1330" ht="12">
      <c r="D1330" s="201"/>
    </row>
    <row r="1331" ht="12">
      <c r="D1331" s="201"/>
    </row>
    <row r="1332" ht="12">
      <c r="D1332" s="201"/>
    </row>
    <row r="1333" ht="12">
      <c r="D1333" s="201"/>
    </row>
    <row r="1334" ht="12">
      <c r="D1334" s="201"/>
    </row>
    <row r="1335" ht="12">
      <c r="D1335" s="201"/>
    </row>
    <row r="1336" ht="12">
      <c r="D1336" s="201"/>
    </row>
    <row r="1337" ht="12">
      <c r="D1337" s="201"/>
    </row>
    <row r="1338" ht="12">
      <c r="D1338" s="201"/>
    </row>
    <row r="1339" ht="12">
      <c r="D1339" s="201"/>
    </row>
    <row r="1340" ht="12">
      <c r="D1340" s="201"/>
    </row>
    <row r="1341" ht="12">
      <c r="D1341" s="201"/>
    </row>
    <row r="1342" ht="12">
      <c r="D1342" s="201"/>
    </row>
    <row r="1343" ht="12">
      <c r="D1343" s="201"/>
    </row>
    <row r="1344" ht="12">
      <c r="D1344" s="201"/>
    </row>
    <row r="1345" ht="12">
      <c r="D1345" s="201"/>
    </row>
    <row r="1346" ht="12">
      <c r="D1346" s="201"/>
    </row>
    <row r="1347" ht="12">
      <c r="D1347" s="201"/>
    </row>
    <row r="1348" ht="12">
      <c r="D1348" s="201"/>
    </row>
    <row r="1349" ht="12">
      <c r="D1349" s="201"/>
    </row>
    <row r="1350" ht="12">
      <c r="D1350" s="201"/>
    </row>
    <row r="1351" ht="12">
      <c r="D1351" s="201"/>
    </row>
    <row r="1352" ht="12">
      <c r="D1352" s="201"/>
    </row>
    <row r="1353" ht="12">
      <c r="D1353" s="201"/>
    </row>
    <row r="1354" ht="12">
      <c r="D1354" s="201"/>
    </row>
    <row r="1355" ht="12">
      <c r="D1355" s="201"/>
    </row>
    <row r="1356" ht="12">
      <c r="D1356" s="201"/>
    </row>
    <row r="1357" ht="12">
      <c r="D1357" s="201"/>
    </row>
    <row r="1358" ht="12">
      <c r="D1358" s="201"/>
    </row>
    <row r="1359" ht="12">
      <c r="D1359" s="201"/>
    </row>
    <row r="1360" ht="12">
      <c r="D1360" s="201"/>
    </row>
    <row r="1361" ht="12">
      <c r="D1361" s="201"/>
    </row>
    <row r="1362" ht="12">
      <c r="D1362" s="201"/>
    </row>
    <row r="1363" ht="12">
      <c r="D1363" s="201"/>
    </row>
    <row r="1364" ht="12">
      <c r="D1364" s="201"/>
    </row>
    <row r="1365" ht="12">
      <c r="D1365" s="201"/>
    </row>
    <row r="1366" ht="12">
      <c r="D1366" s="201"/>
    </row>
    <row r="1367" ht="12">
      <c r="D1367" s="201"/>
    </row>
    <row r="1368" ht="12">
      <c r="D1368" s="201"/>
    </row>
    <row r="1369" ht="12">
      <c r="D1369" s="201"/>
    </row>
    <row r="1370" ht="12">
      <c r="D1370" s="201"/>
    </row>
    <row r="1371" ht="12">
      <c r="D1371" s="201"/>
    </row>
    <row r="1372" ht="12">
      <c r="D1372" s="201"/>
    </row>
    <row r="1373" ht="12">
      <c r="D1373" s="201"/>
    </row>
    <row r="1374" ht="12">
      <c r="D1374" s="201"/>
    </row>
    <row r="1375" ht="12">
      <c r="D1375" s="201"/>
    </row>
    <row r="1376" ht="12">
      <c r="D1376" s="201"/>
    </row>
    <row r="1377" ht="12">
      <c r="D1377" s="201"/>
    </row>
    <row r="1378" ht="12">
      <c r="D1378" s="201"/>
    </row>
    <row r="1379" ht="12">
      <c r="D1379" s="201"/>
    </row>
    <row r="1380" ht="12">
      <c r="D1380" s="201"/>
    </row>
    <row r="1381" ht="12">
      <c r="D1381" s="201"/>
    </row>
    <row r="1382" ht="12">
      <c r="D1382" s="201"/>
    </row>
    <row r="1383" ht="12">
      <c r="D1383" s="201"/>
    </row>
    <row r="1384" ht="12">
      <c r="D1384" s="201"/>
    </row>
    <row r="1385" ht="12">
      <c r="D1385" s="201"/>
    </row>
    <row r="1386" ht="12">
      <c r="D1386" s="201"/>
    </row>
    <row r="1387" ht="12">
      <c r="D1387" s="201"/>
    </row>
    <row r="1388" ht="12">
      <c r="D1388" s="201"/>
    </row>
    <row r="1389" ht="12">
      <c r="D1389" s="201"/>
    </row>
    <row r="1390" ht="12">
      <c r="D1390" s="201"/>
    </row>
    <row r="1391" ht="12">
      <c r="D1391" s="201"/>
    </row>
    <row r="1392" ht="12">
      <c r="D1392" s="201"/>
    </row>
    <row r="1393" ht="12">
      <c r="D1393" s="201"/>
    </row>
    <row r="1394" ht="12">
      <c r="D1394" s="201"/>
    </row>
    <row r="1395" ht="12">
      <c r="D1395" s="201"/>
    </row>
    <row r="1396" ht="12">
      <c r="D1396" s="201"/>
    </row>
    <row r="1397" ht="12">
      <c r="D1397" s="201"/>
    </row>
    <row r="1398" ht="12">
      <c r="D1398" s="201"/>
    </row>
    <row r="1399" ht="12">
      <c r="D1399" s="201"/>
    </row>
    <row r="1400" ht="12">
      <c r="D1400" s="201"/>
    </row>
    <row r="1401" ht="12">
      <c r="D1401" s="201"/>
    </row>
    <row r="1402" ht="12">
      <c r="D1402" s="201"/>
    </row>
    <row r="1403" ht="12">
      <c r="D1403" s="201"/>
    </row>
    <row r="1404" ht="12">
      <c r="D1404" s="201"/>
    </row>
    <row r="1405" ht="12">
      <c r="D1405" s="201"/>
    </row>
    <row r="1406" ht="12">
      <c r="D1406" s="201"/>
    </row>
    <row r="1407" ht="12">
      <c r="D1407" s="201"/>
    </row>
    <row r="1408" ht="12">
      <c r="D1408" s="201"/>
    </row>
    <row r="1409" ht="12">
      <c r="D1409" s="201"/>
    </row>
    <row r="1410" ht="12">
      <c r="D1410" s="201"/>
    </row>
    <row r="1411" ht="12">
      <c r="D1411" s="201"/>
    </row>
    <row r="1412" ht="12">
      <c r="D1412" s="201"/>
    </row>
    <row r="1413" ht="12">
      <c r="D1413" s="201"/>
    </row>
    <row r="1414" ht="12">
      <c r="D1414" s="201"/>
    </row>
    <row r="1415" ht="12">
      <c r="D1415" s="201"/>
    </row>
    <row r="1416" ht="12">
      <c r="D1416" s="201"/>
    </row>
    <row r="1417" ht="12">
      <c r="D1417" s="201"/>
    </row>
    <row r="1418" ht="12">
      <c r="D1418" s="201"/>
    </row>
    <row r="1419" ht="12">
      <c r="D1419" s="201"/>
    </row>
    <row r="1420" ht="12">
      <c r="D1420" s="201"/>
    </row>
    <row r="1421" ht="12">
      <c r="D1421" s="201"/>
    </row>
    <row r="1422" ht="12">
      <c r="D1422" s="201"/>
    </row>
    <row r="1423" ht="12">
      <c r="D1423" s="201"/>
    </row>
    <row r="1424" ht="12">
      <c r="D1424" s="201"/>
    </row>
    <row r="1425" ht="12">
      <c r="D1425" s="201"/>
    </row>
    <row r="1426" ht="12">
      <c r="D1426" s="201"/>
    </row>
    <row r="1427" ht="12">
      <c r="D1427" s="201"/>
    </row>
    <row r="1428" ht="12">
      <c r="D1428" s="201"/>
    </row>
    <row r="1429" ht="12">
      <c r="D1429" s="201"/>
    </row>
    <row r="1430" ht="12">
      <c r="D1430" s="201"/>
    </row>
    <row r="1431" ht="12">
      <c r="D1431" s="201"/>
    </row>
    <row r="1432" ht="12">
      <c r="D1432" s="201"/>
    </row>
    <row r="1433" ht="12">
      <c r="D1433" s="201"/>
    </row>
    <row r="1434" ht="12">
      <c r="D1434" s="201"/>
    </row>
    <row r="1435" ht="12">
      <c r="D1435" s="201"/>
    </row>
    <row r="1436" ht="12">
      <c r="D1436" s="201"/>
    </row>
    <row r="1437" ht="12">
      <c r="D1437" s="201"/>
    </row>
    <row r="1438" ht="12">
      <c r="D1438" s="201"/>
    </row>
    <row r="1439" ht="12">
      <c r="D1439" s="201"/>
    </row>
    <row r="1440" ht="12">
      <c r="D1440" s="201"/>
    </row>
    <row r="1441" ht="12">
      <c r="D1441" s="201"/>
    </row>
    <row r="1442" ht="12">
      <c r="D1442" s="201"/>
    </row>
    <row r="1443" ht="12">
      <c r="D1443" s="201"/>
    </row>
    <row r="1444" ht="12">
      <c r="D1444" s="201"/>
    </row>
    <row r="1445" ht="12">
      <c r="D1445" s="201"/>
    </row>
    <row r="1446" ht="12">
      <c r="D1446" s="201"/>
    </row>
    <row r="1447" ht="12">
      <c r="D1447" s="201"/>
    </row>
    <row r="1448" ht="12">
      <c r="D1448" s="201"/>
    </row>
    <row r="1449" ht="12">
      <c r="D1449" s="201"/>
    </row>
    <row r="1450" ht="12">
      <c r="D1450" s="201"/>
    </row>
    <row r="1451" ht="12">
      <c r="D1451" s="201"/>
    </row>
    <row r="1452" ht="12">
      <c r="D1452" s="201"/>
    </row>
    <row r="1453" ht="12">
      <c r="D1453" s="201"/>
    </row>
    <row r="1454" ht="12">
      <c r="D1454" s="201"/>
    </row>
    <row r="1455" ht="12">
      <c r="D1455" s="201"/>
    </row>
    <row r="1456" ht="12">
      <c r="D1456" s="201"/>
    </row>
    <row r="1457" ht="12">
      <c r="D1457" s="201"/>
    </row>
    <row r="1458" ht="12">
      <c r="D1458" s="201"/>
    </row>
    <row r="1459" ht="12">
      <c r="D1459" s="201"/>
    </row>
    <row r="1460" ht="12">
      <c r="D1460" s="201"/>
    </row>
    <row r="1461" ht="12">
      <c r="D1461" s="201"/>
    </row>
    <row r="1462" ht="12">
      <c r="D1462" s="201"/>
    </row>
    <row r="1463" ht="12">
      <c r="D1463" s="201"/>
    </row>
    <row r="1464" ht="12">
      <c r="D1464" s="201"/>
    </row>
    <row r="1465" ht="12">
      <c r="D1465" s="201"/>
    </row>
    <row r="1466" ht="12">
      <c r="D1466" s="201"/>
    </row>
    <row r="1467" ht="12">
      <c r="D1467" s="201"/>
    </row>
    <row r="1468" ht="12">
      <c r="D1468" s="201"/>
    </row>
    <row r="1469" ht="12">
      <c r="D1469" s="201"/>
    </row>
    <row r="1470" ht="12">
      <c r="D1470" s="201"/>
    </row>
    <row r="1471" ht="12">
      <c r="D1471" s="201"/>
    </row>
    <row r="1472" ht="12">
      <c r="D1472" s="201"/>
    </row>
    <row r="1473" ht="12">
      <c r="D1473" s="201"/>
    </row>
    <row r="1474" ht="12">
      <c r="D1474" s="201"/>
    </row>
    <row r="1475" ht="12">
      <c r="D1475" s="201"/>
    </row>
    <row r="1476" ht="12">
      <c r="D1476" s="201"/>
    </row>
    <row r="1477" ht="12">
      <c r="D1477" s="201"/>
    </row>
    <row r="1478" ht="12">
      <c r="D1478" s="201"/>
    </row>
    <row r="1479" ht="12">
      <c r="D1479" s="201"/>
    </row>
    <row r="1480" ht="12">
      <c r="D1480" s="201"/>
    </row>
    <row r="1481" ht="12">
      <c r="D1481" s="201"/>
    </row>
    <row r="1482" ht="12">
      <c r="D1482" s="201"/>
    </row>
    <row r="1483" ht="12">
      <c r="D1483" s="201"/>
    </row>
    <row r="1484" ht="12">
      <c r="D1484" s="201"/>
    </row>
    <row r="1485" ht="12">
      <c r="D1485" s="201"/>
    </row>
    <row r="1486" ht="12">
      <c r="D1486" s="201"/>
    </row>
    <row r="1487" ht="12">
      <c r="D1487" s="201"/>
    </row>
    <row r="1488" ht="12">
      <c r="D1488" s="201"/>
    </row>
    <row r="1489" ht="12">
      <c r="D1489" s="201"/>
    </row>
    <row r="1490" ht="12">
      <c r="D1490" s="201"/>
    </row>
    <row r="1491" ht="12">
      <c r="D1491" s="201"/>
    </row>
    <row r="1492" ht="12">
      <c r="D1492" s="201"/>
    </row>
    <row r="1493" ht="12">
      <c r="D1493" s="201"/>
    </row>
    <row r="1494" ht="12">
      <c r="D1494" s="201"/>
    </row>
    <row r="1495" ht="12">
      <c r="D1495" s="201"/>
    </row>
    <row r="1496" ht="12">
      <c r="D1496" s="201"/>
    </row>
    <row r="1497" ht="12">
      <c r="D1497" s="201"/>
    </row>
    <row r="1498" ht="12">
      <c r="D1498" s="201"/>
    </row>
    <row r="1499" ht="12">
      <c r="D1499" s="201"/>
    </row>
    <row r="1500" ht="12">
      <c r="D1500" s="201"/>
    </row>
    <row r="1501" ht="12">
      <c r="D1501" s="201"/>
    </row>
    <row r="1502" ht="12">
      <c r="D1502" s="201"/>
    </row>
    <row r="1503" ht="12">
      <c r="D1503" s="201"/>
    </row>
    <row r="1504" ht="12">
      <c r="D1504" s="201"/>
    </row>
    <row r="1505" ht="12">
      <c r="D1505" s="201"/>
    </row>
    <row r="1506" ht="12">
      <c r="D1506" s="201"/>
    </row>
    <row r="1507" ht="12">
      <c r="D1507" s="201"/>
    </row>
    <row r="1508" ht="12">
      <c r="D1508" s="201"/>
    </row>
    <row r="1509" ht="12">
      <c r="D1509" s="201"/>
    </row>
    <row r="1510" ht="12">
      <c r="D1510" s="201"/>
    </row>
    <row r="1511" ht="12">
      <c r="D1511" s="201"/>
    </row>
    <row r="1512" ht="12">
      <c r="D1512" s="201"/>
    </row>
    <row r="1513" ht="12">
      <c r="D1513" s="201"/>
    </row>
    <row r="1514" ht="12">
      <c r="D1514" s="201"/>
    </row>
    <row r="1515" ht="12">
      <c r="D1515" s="201"/>
    </row>
    <row r="1516" ht="12">
      <c r="D1516" s="201"/>
    </row>
    <row r="1517" ht="12">
      <c r="D1517" s="201"/>
    </row>
    <row r="1518" ht="12">
      <c r="D1518" s="201"/>
    </row>
    <row r="1519" ht="12">
      <c r="D1519" s="201"/>
    </row>
    <row r="1520" ht="12">
      <c r="D1520" s="201"/>
    </row>
    <row r="1521" ht="12">
      <c r="D1521" s="201"/>
    </row>
    <row r="1522" ht="12">
      <c r="D1522" s="201"/>
    </row>
    <row r="1523" ht="12">
      <c r="D1523" s="201"/>
    </row>
    <row r="1524" ht="12">
      <c r="D1524" s="201"/>
    </row>
    <row r="1525" ht="12">
      <c r="D1525" s="201"/>
    </row>
    <row r="1526" ht="12">
      <c r="D1526" s="201"/>
    </row>
    <row r="1527" ht="12">
      <c r="D1527" s="201"/>
    </row>
    <row r="1528" ht="12">
      <c r="D1528" s="201"/>
    </row>
    <row r="1529" ht="12">
      <c r="D1529" s="201"/>
    </row>
    <row r="1530" ht="12">
      <c r="D1530" s="201"/>
    </row>
    <row r="1531" ht="12">
      <c r="D1531" s="201"/>
    </row>
    <row r="1532" ht="12">
      <c r="D1532" s="201"/>
    </row>
    <row r="1533" ht="12">
      <c r="D1533" s="201"/>
    </row>
    <row r="1534" ht="12">
      <c r="D1534" s="201"/>
    </row>
    <row r="1535" ht="12">
      <c r="D1535" s="201"/>
    </row>
    <row r="1536" ht="12">
      <c r="D1536" s="201"/>
    </row>
    <row r="1537" ht="12">
      <c r="D1537" s="201"/>
    </row>
    <row r="1538" ht="12">
      <c r="D1538" s="201"/>
    </row>
    <row r="1539" ht="12">
      <c r="D1539" s="201"/>
    </row>
    <row r="1540" ht="12">
      <c r="D1540" s="201"/>
    </row>
    <row r="1541" ht="12">
      <c r="D1541" s="201"/>
    </row>
    <row r="1542" ht="12">
      <c r="D1542" s="201"/>
    </row>
    <row r="1543" ht="12">
      <c r="D1543" s="201"/>
    </row>
    <row r="1544" ht="12">
      <c r="D1544" s="201"/>
    </row>
    <row r="1545" ht="12">
      <c r="D1545" s="201"/>
    </row>
    <row r="1546" ht="12">
      <c r="D1546" s="201"/>
    </row>
    <row r="1547" ht="12">
      <c r="D1547" s="201"/>
    </row>
    <row r="1548" ht="12">
      <c r="D1548" s="201"/>
    </row>
    <row r="1549" ht="12">
      <c r="D1549" s="201"/>
    </row>
    <row r="1550" ht="12">
      <c r="D1550" s="201"/>
    </row>
    <row r="1551" ht="12">
      <c r="D1551" s="201"/>
    </row>
    <row r="1552" ht="12">
      <c r="D1552" s="201"/>
    </row>
    <row r="1553" ht="12">
      <c r="D1553" s="201"/>
    </row>
    <row r="1554" ht="12">
      <c r="D1554" s="201"/>
    </row>
    <row r="1555" ht="12">
      <c r="D1555" s="201"/>
    </row>
    <row r="1556" ht="12">
      <c r="D1556" s="201"/>
    </row>
    <row r="1557" ht="12">
      <c r="D1557" s="201"/>
    </row>
    <row r="1558" ht="12">
      <c r="D1558" s="201"/>
    </row>
    <row r="1559" ht="12">
      <c r="D1559" s="201"/>
    </row>
    <row r="1560" ht="12">
      <c r="D1560" s="201"/>
    </row>
    <row r="1561" ht="12">
      <c r="D1561" s="201"/>
    </row>
    <row r="1562" ht="12">
      <c r="D1562" s="201"/>
    </row>
    <row r="1563" ht="12">
      <c r="D1563" s="201"/>
    </row>
    <row r="1564" ht="12">
      <c r="D1564" s="201"/>
    </row>
    <row r="1565" ht="12">
      <c r="D1565" s="201"/>
    </row>
    <row r="1566" ht="12">
      <c r="D1566" s="201"/>
    </row>
    <row r="1567" ht="12">
      <c r="D1567" s="201"/>
    </row>
    <row r="1568" ht="12">
      <c r="D1568" s="201"/>
    </row>
    <row r="1569" ht="12">
      <c r="D1569" s="201"/>
    </row>
    <row r="1570" ht="12">
      <c r="D1570" s="201"/>
    </row>
    <row r="1571" ht="12">
      <c r="D1571" s="201"/>
    </row>
    <row r="1572" ht="12">
      <c r="D1572" s="201"/>
    </row>
    <row r="1573" ht="12">
      <c r="D1573" s="201"/>
    </row>
    <row r="1574" ht="12">
      <c r="D1574" s="201"/>
    </row>
    <row r="1575" ht="12">
      <c r="D1575" s="201"/>
    </row>
    <row r="1576" ht="12">
      <c r="D1576" s="201"/>
    </row>
    <row r="1577" ht="12">
      <c r="D1577" s="201"/>
    </row>
    <row r="1578" ht="12">
      <c r="D1578" s="201"/>
    </row>
    <row r="1579" ht="12">
      <c r="D1579" s="201"/>
    </row>
    <row r="1580" ht="12">
      <c r="D1580" s="201"/>
    </row>
    <row r="1581" ht="12">
      <c r="D1581" s="201"/>
    </row>
    <row r="1582" ht="12">
      <c r="D1582" s="201"/>
    </row>
    <row r="1583" ht="12">
      <c r="D1583" s="201"/>
    </row>
    <row r="1584" ht="12">
      <c r="D1584" s="201"/>
    </row>
    <row r="1585" ht="12">
      <c r="D1585" s="201"/>
    </row>
    <row r="1586" ht="12">
      <c r="D1586" s="201"/>
    </row>
    <row r="1587" ht="12">
      <c r="D1587" s="201"/>
    </row>
    <row r="1588" ht="12">
      <c r="D1588" s="201"/>
    </row>
    <row r="1589" ht="12">
      <c r="D1589" s="201"/>
    </row>
    <row r="1590" ht="12">
      <c r="D1590" s="201"/>
    </row>
    <row r="1591" ht="12">
      <c r="D1591" s="201"/>
    </row>
    <row r="1592" ht="12">
      <c r="D1592" s="201"/>
    </row>
    <row r="1593" ht="12">
      <c r="D1593" s="201"/>
    </row>
    <row r="1594" ht="12">
      <c r="D1594" s="201"/>
    </row>
    <row r="1595" ht="12">
      <c r="D1595" s="201"/>
    </row>
    <row r="1596" ht="12">
      <c r="D1596" s="201"/>
    </row>
    <row r="1597" ht="12">
      <c r="D1597" s="201"/>
    </row>
    <row r="1598" ht="12">
      <c r="D1598" s="201"/>
    </row>
    <row r="1599" ht="12">
      <c r="D1599" s="201"/>
    </row>
    <row r="1600" ht="12">
      <c r="D1600" s="201"/>
    </row>
    <row r="1601" ht="12">
      <c r="D1601" s="201"/>
    </row>
    <row r="1602" ht="12">
      <c r="D1602" s="201"/>
    </row>
    <row r="1603" ht="12">
      <c r="D1603" s="201"/>
    </row>
    <row r="1604" ht="12">
      <c r="D1604" s="201"/>
    </row>
    <row r="1605" ht="12">
      <c r="D1605" s="201"/>
    </row>
    <row r="1606" ht="12">
      <c r="D1606" s="201"/>
    </row>
    <row r="1607" ht="12">
      <c r="D1607" s="201"/>
    </row>
    <row r="1608" ht="12">
      <c r="D1608" s="201"/>
    </row>
    <row r="1609" ht="12">
      <c r="D1609" s="201"/>
    </row>
    <row r="1610" ht="12">
      <c r="D1610" s="201"/>
    </row>
    <row r="1611" ht="12">
      <c r="D1611" s="201"/>
    </row>
    <row r="1612" ht="12">
      <c r="D1612" s="201"/>
    </row>
    <row r="1613" ht="12">
      <c r="D1613" s="201"/>
    </row>
    <row r="1614" ht="12">
      <c r="D1614" s="201"/>
    </row>
    <row r="1615" ht="12">
      <c r="D1615" s="201"/>
    </row>
    <row r="1616" ht="12">
      <c r="D1616" s="201"/>
    </row>
    <row r="1617" ht="12">
      <c r="D1617" s="201"/>
    </row>
    <row r="1618" ht="12">
      <c r="D1618" s="201"/>
    </row>
    <row r="1619" ht="12">
      <c r="D1619" s="201"/>
    </row>
    <row r="1620" ht="12">
      <c r="D1620" s="201"/>
    </row>
    <row r="1621" ht="12">
      <c r="D1621" s="201"/>
    </row>
    <row r="1622" ht="12">
      <c r="D1622" s="201"/>
    </row>
    <row r="1623" ht="12">
      <c r="D1623" s="201"/>
    </row>
    <row r="1624" ht="12">
      <c r="D1624" s="201"/>
    </row>
    <row r="1625" ht="12">
      <c r="D1625" s="201"/>
    </row>
    <row r="1626" ht="12">
      <c r="D1626" s="201"/>
    </row>
    <row r="1627" ht="12">
      <c r="D1627" s="201"/>
    </row>
    <row r="1628" ht="12">
      <c r="D1628" s="201"/>
    </row>
    <row r="1629" ht="12">
      <c r="D1629" s="201"/>
    </row>
    <row r="1630" ht="12">
      <c r="D1630" s="201"/>
    </row>
    <row r="1631" ht="12">
      <c r="D1631" s="201"/>
    </row>
    <row r="1632" ht="12">
      <c r="D1632" s="201"/>
    </row>
    <row r="1633" ht="12">
      <c r="D1633" s="201"/>
    </row>
    <row r="1634" ht="12">
      <c r="D1634" s="201"/>
    </row>
    <row r="1635" ht="12">
      <c r="D1635" s="201"/>
    </row>
    <row r="1636" ht="12">
      <c r="D1636" s="201"/>
    </row>
    <row r="1637" ht="12">
      <c r="D1637" s="201"/>
    </row>
    <row r="1638" ht="12">
      <c r="D1638" s="201"/>
    </row>
    <row r="1639" ht="12">
      <c r="D1639" s="201"/>
    </row>
    <row r="1640" ht="12">
      <c r="D1640" s="201"/>
    </row>
    <row r="1641" ht="12">
      <c r="D1641" s="201"/>
    </row>
    <row r="1642" ht="12">
      <c r="D1642" s="201"/>
    </row>
    <row r="1643" ht="12">
      <c r="D1643" s="201"/>
    </row>
    <row r="1644" ht="12">
      <c r="D1644" s="201"/>
    </row>
    <row r="1645" ht="12">
      <c r="D1645" s="201"/>
    </row>
    <row r="1646" ht="12">
      <c r="D1646" s="201"/>
    </row>
    <row r="1647" ht="12">
      <c r="D1647" s="201"/>
    </row>
    <row r="1648" ht="12">
      <c r="D1648" s="201"/>
    </row>
    <row r="1649" ht="12">
      <c r="D1649" s="201"/>
    </row>
    <row r="1650" ht="12">
      <c r="D1650" s="201"/>
    </row>
    <row r="1651" ht="12">
      <c r="D1651" s="201"/>
    </row>
    <row r="1652" ht="12">
      <c r="D1652" s="201"/>
    </row>
    <row r="1653" ht="12">
      <c r="D1653" s="201"/>
    </row>
    <row r="1654" ht="12">
      <c r="D1654" s="201"/>
    </row>
    <row r="1655" ht="12">
      <c r="D1655" s="201"/>
    </row>
    <row r="1656" ht="12">
      <c r="D1656" s="201"/>
    </row>
    <row r="1657" ht="12">
      <c r="D1657" s="201"/>
    </row>
    <row r="1658" ht="12">
      <c r="D1658" s="201"/>
    </row>
    <row r="1659" ht="12">
      <c r="D1659" s="201"/>
    </row>
    <row r="1660" ht="12">
      <c r="D1660" s="201"/>
    </row>
    <row r="1661" ht="12">
      <c r="D1661" s="201"/>
    </row>
    <row r="1662" ht="12">
      <c r="D1662" s="201"/>
    </row>
    <row r="1663" ht="12">
      <c r="D1663" s="201"/>
    </row>
    <row r="1664" ht="12">
      <c r="D1664" s="201"/>
    </row>
    <row r="1665" ht="12">
      <c r="D1665" s="201"/>
    </row>
    <row r="1666" ht="12">
      <c r="D1666" s="201"/>
    </row>
    <row r="1667" ht="12">
      <c r="D1667" s="201"/>
    </row>
    <row r="1668" ht="12">
      <c r="D1668" s="201"/>
    </row>
    <row r="1669" ht="12">
      <c r="D1669" s="201"/>
    </row>
    <row r="1670" ht="12">
      <c r="D1670" s="201"/>
    </row>
    <row r="1671" ht="12">
      <c r="D1671" s="201"/>
    </row>
    <row r="1672" ht="12">
      <c r="D1672" s="201"/>
    </row>
    <row r="1673" ht="12">
      <c r="D1673" s="201"/>
    </row>
    <row r="1674" ht="12">
      <c r="D1674" s="201"/>
    </row>
    <row r="1675" ht="12">
      <c r="D1675" s="201"/>
    </row>
    <row r="1676" ht="12">
      <c r="D1676" s="201"/>
    </row>
    <row r="1677" ht="12">
      <c r="D1677" s="201"/>
    </row>
    <row r="1678" ht="12">
      <c r="D1678" s="201"/>
    </row>
    <row r="1679" ht="12">
      <c r="D1679" s="201"/>
    </row>
    <row r="1680" ht="12">
      <c r="D1680" s="201"/>
    </row>
    <row r="1681" ht="12">
      <c r="D1681" s="201"/>
    </row>
    <row r="1682" ht="12">
      <c r="D1682" s="201"/>
    </row>
    <row r="1683" ht="12">
      <c r="D1683" s="201"/>
    </row>
    <row r="1684" ht="12">
      <c r="D1684" s="201"/>
    </row>
    <row r="1685" ht="12">
      <c r="D1685" s="201"/>
    </row>
    <row r="1686" ht="12">
      <c r="D1686" s="201"/>
    </row>
    <row r="1687" ht="12">
      <c r="D1687" s="201"/>
    </row>
    <row r="1688" ht="12">
      <c r="D1688" s="201"/>
    </row>
    <row r="1689" ht="12">
      <c r="D1689" s="201"/>
    </row>
    <row r="1690" ht="12">
      <c r="D1690" s="201"/>
    </row>
    <row r="1691" ht="12">
      <c r="D1691" s="201"/>
    </row>
    <row r="1692" ht="12">
      <c r="D1692" s="201"/>
    </row>
    <row r="1693" ht="12">
      <c r="D1693" s="201"/>
    </row>
    <row r="1694" ht="12">
      <c r="D1694" s="201"/>
    </row>
    <row r="1695" ht="12">
      <c r="D1695" s="201"/>
    </row>
    <row r="1696" ht="12">
      <c r="D1696" s="201"/>
    </row>
    <row r="1697" ht="12">
      <c r="D1697" s="201"/>
    </row>
    <row r="1698" ht="12">
      <c r="D1698" s="201"/>
    </row>
    <row r="1699" ht="12">
      <c r="D1699" s="201"/>
    </row>
    <row r="1700" ht="12">
      <c r="D1700" s="201"/>
    </row>
    <row r="1701" ht="12">
      <c r="D1701" s="201"/>
    </row>
    <row r="1702" ht="12">
      <c r="D1702" s="201"/>
    </row>
    <row r="1703" ht="12">
      <c r="D1703" s="201"/>
    </row>
    <row r="1704" ht="12">
      <c r="D1704" s="201"/>
    </row>
    <row r="1705" ht="12">
      <c r="D1705" s="201"/>
    </row>
    <row r="1706" ht="12">
      <c r="D1706" s="201"/>
    </row>
    <row r="1707" ht="12">
      <c r="D1707" s="201"/>
    </row>
    <row r="1708" ht="12">
      <c r="D1708" s="201"/>
    </row>
    <row r="1709" ht="12">
      <c r="D1709" s="201"/>
    </row>
    <row r="1710" ht="12">
      <c r="D1710" s="201"/>
    </row>
    <row r="1711" ht="12">
      <c r="D1711" s="201"/>
    </row>
    <row r="1712" ht="12">
      <c r="D1712" s="201"/>
    </row>
    <row r="1713" ht="12">
      <c r="D1713" s="201"/>
    </row>
    <row r="1714" ht="12">
      <c r="D1714" s="201"/>
    </row>
    <row r="1715" ht="12">
      <c r="D1715" s="201"/>
    </row>
    <row r="1716" ht="12">
      <c r="D1716" s="201"/>
    </row>
    <row r="1717" ht="12">
      <c r="D1717" s="201"/>
    </row>
    <row r="1718" ht="12">
      <c r="D1718" s="201"/>
    </row>
    <row r="1719" ht="12">
      <c r="D1719" s="201"/>
    </row>
    <row r="1720" ht="12">
      <c r="D1720" s="201"/>
    </row>
    <row r="1721" ht="12">
      <c r="D1721" s="201"/>
    </row>
    <row r="1722" ht="12">
      <c r="D1722" s="201"/>
    </row>
    <row r="1723" ht="12">
      <c r="D1723" s="201"/>
    </row>
    <row r="1724" ht="12">
      <c r="D1724" s="201"/>
    </row>
    <row r="1725" ht="12">
      <c r="D1725" s="201"/>
    </row>
    <row r="1726" ht="12">
      <c r="D1726" s="201"/>
    </row>
    <row r="1727" ht="12">
      <c r="D1727" s="201"/>
    </row>
    <row r="1728" ht="12">
      <c r="D1728" s="201"/>
    </row>
    <row r="1729" ht="12">
      <c r="D1729" s="201"/>
    </row>
    <row r="1730" ht="12">
      <c r="D1730" s="201"/>
    </row>
    <row r="1731" ht="12">
      <c r="D1731" s="201"/>
    </row>
    <row r="1732" ht="12">
      <c r="D1732" s="201"/>
    </row>
    <row r="1733" ht="12">
      <c r="D1733" s="201"/>
    </row>
    <row r="1734" ht="12">
      <c r="D1734" s="201"/>
    </row>
    <row r="1735" ht="12">
      <c r="D1735" s="201"/>
    </row>
    <row r="1736" ht="12">
      <c r="D1736" s="201"/>
    </row>
    <row r="1737" ht="12">
      <c r="D1737" s="201"/>
    </row>
    <row r="1738" ht="12">
      <c r="D1738" s="201"/>
    </row>
    <row r="1739" ht="12">
      <c r="D1739" s="201"/>
    </row>
    <row r="1740" ht="12">
      <c r="D1740" s="201"/>
    </row>
    <row r="1741" ht="12">
      <c r="D1741" s="201"/>
    </row>
    <row r="1742" ht="12">
      <c r="D1742" s="201"/>
    </row>
    <row r="1743" ht="12">
      <c r="D1743" s="201"/>
    </row>
    <row r="1744" ht="12">
      <c r="D1744" s="201"/>
    </row>
    <row r="1745" ht="12">
      <c r="D1745" s="201"/>
    </row>
    <row r="1746" ht="12">
      <c r="D1746" s="201"/>
    </row>
    <row r="1747" ht="12">
      <c r="D1747" s="201"/>
    </row>
    <row r="1748" ht="12">
      <c r="D1748" s="201"/>
    </row>
    <row r="1749" ht="12">
      <c r="D1749" s="201"/>
    </row>
    <row r="1750" ht="12">
      <c r="D1750" s="201"/>
    </row>
    <row r="1751" ht="12">
      <c r="D1751" s="201"/>
    </row>
    <row r="1752" ht="12">
      <c r="D1752" s="201"/>
    </row>
    <row r="1753" ht="12">
      <c r="D1753" s="201"/>
    </row>
    <row r="1754" ht="12">
      <c r="D1754" s="201"/>
    </row>
    <row r="1755" ht="12">
      <c r="D1755" s="201"/>
    </row>
    <row r="1756" ht="12">
      <c r="D1756" s="201"/>
    </row>
    <row r="1757" ht="12">
      <c r="D1757" s="201"/>
    </row>
    <row r="1758" ht="12">
      <c r="D1758" s="201"/>
    </row>
    <row r="1759" ht="12">
      <c r="D1759" s="201"/>
    </row>
    <row r="1760" ht="12">
      <c r="D1760" s="201"/>
    </row>
    <row r="1761" ht="12">
      <c r="D1761" s="201"/>
    </row>
    <row r="1762" ht="12">
      <c r="D1762" s="201"/>
    </row>
    <row r="1763" ht="12">
      <c r="D1763" s="201"/>
    </row>
    <row r="1764" ht="12">
      <c r="D1764" s="201"/>
    </row>
    <row r="1765" ht="12">
      <c r="D1765" s="201"/>
    </row>
    <row r="1766" ht="12">
      <c r="D1766" s="201"/>
    </row>
    <row r="1767" ht="12">
      <c r="D1767" s="201"/>
    </row>
    <row r="1768" ht="12">
      <c r="D1768" s="201"/>
    </row>
    <row r="1769" ht="12">
      <c r="D1769" s="201"/>
    </row>
    <row r="1770" ht="12">
      <c r="D1770" s="201"/>
    </row>
    <row r="1771" ht="12">
      <c r="D1771" s="201"/>
    </row>
    <row r="1772" ht="12">
      <c r="D1772" s="201"/>
    </row>
    <row r="1773" ht="12">
      <c r="D1773" s="201"/>
    </row>
    <row r="1774" ht="12">
      <c r="D1774" s="201"/>
    </row>
    <row r="1775" ht="12">
      <c r="D1775" s="201"/>
    </row>
    <row r="1776" ht="12">
      <c r="D1776" s="201"/>
    </row>
    <row r="1777" ht="12">
      <c r="D1777" s="201"/>
    </row>
    <row r="1778" ht="12">
      <c r="D1778" s="201"/>
    </row>
    <row r="1779" ht="12">
      <c r="D1779" s="201"/>
    </row>
    <row r="1780" ht="12">
      <c r="D1780" s="201"/>
    </row>
    <row r="1781" ht="12">
      <c r="D1781" s="201"/>
    </row>
    <row r="1782" ht="12">
      <c r="D1782" s="201"/>
    </row>
    <row r="1783" ht="12">
      <c r="D1783" s="201"/>
    </row>
    <row r="1784" ht="12">
      <c r="D1784" s="201"/>
    </row>
    <row r="1785" ht="12">
      <c r="D1785" s="201"/>
    </row>
    <row r="1786" ht="12">
      <c r="D1786" s="201"/>
    </row>
    <row r="1787" ht="12">
      <c r="D1787" s="201"/>
    </row>
    <row r="1788" ht="12">
      <c r="D1788" s="201"/>
    </row>
    <row r="1789" ht="12">
      <c r="D1789" s="201"/>
    </row>
    <row r="1790" ht="12">
      <c r="D1790" s="201"/>
    </row>
    <row r="1791" ht="12">
      <c r="D1791" s="201"/>
    </row>
    <row r="1792" ht="12">
      <c r="D1792" s="201"/>
    </row>
    <row r="1793" ht="12">
      <c r="D1793" s="201"/>
    </row>
    <row r="1794" ht="12">
      <c r="D1794" s="201"/>
    </row>
    <row r="1795" ht="12">
      <c r="D1795" s="201"/>
    </row>
    <row r="1796" ht="12">
      <c r="D1796" s="201"/>
    </row>
    <row r="1797" ht="12">
      <c r="D1797" s="201"/>
    </row>
    <row r="1798" ht="12">
      <c r="D1798" s="201"/>
    </row>
    <row r="1799" ht="12">
      <c r="D1799" s="201"/>
    </row>
    <row r="1800" ht="12">
      <c r="D1800" s="201"/>
    </row>
    <row r="1801" ht="12">
      <c r="D1801" s="201"/>
    </row>
    <row r="1802" ht="12">
      <c r="D1802" s="201"/>
    </row>
    <row r="1803" ht="12">
      <c r="D1803" s="201"/>
    </row>
    <row r="1804" ht="12">
      <c r="D1804" s="201"/>
    </row>
    <row r="1805" ht="12">
      <c r="D1805" s="201"/>
    </row>
    <row r="1806" ht="12">
      <c r="D1806" s="201"/>
    </row>
    <row r="1807" ht="12">
      <c r="D1807" s="201"/>
    </row>
    <row r="1808" ht="12">
      <c r="D1808" s="201"/>
    </row>
    <row r="1809" ht="12">
      <c r="D1809" s="201"/>
    </row>
    <row r="1810" ht="12">
      <c r="D1810" s="201"/>
    </row>
    <row r="1811" ht="12">
      <c r="D1811" s="201"/>
    </row>
    <row r="1812" ht="12">
      <c r="D1812" s="201"/>
    </row>
    <row r="1813" ht="12">
      <c r="D1813" s="201"/>
    </row>
    <row r="1814" ht="12">
      <c r="D1814" s="201"/>
    </row>
    <row r="1815" ht="12">
      <c r="D1815" s="201"/>
    </row>
    <row r="1816" ht="12">
      <c r="D1816" s="201"/>
    </row>
    <row r="1817" ht="12">
      <c r="D1817" s="201"/>
    </row>
    <row r="1818" ht="12">
      <c r="D1818" s="201"/>
    </row>
    <row r="1819" ht="12">
      <c r="D1819" s="201"/>
    </row>
    <row r="1820" ht="12">
      <c r="D1820" s="201"/>
    </row>
    <row r="1821" ht="12">
      <c r="D1821" s="201"/>
    </row>
    <row r="1822" ht="12">
      <c r="D1822" s="201"/>
    </row>
    <row r="1823" ht="12">
      <c r="D1823" s="201"/>
    </row>
    <row r="1824" ht="12">
      <c r="D1824" s="201"/>
    </row>
    <row r="1825" ht="12">
      <c r="D1825" s="201"/>
    </row>
    <row r="1826" ht="12">
      <c r="D1826" s="201"/>
    </row>
    <row r="1827" ht="12">
      <c r="D1827" s="201"/>
    </row>
    <row r="1828" ht="12">
      <c r="D1828" s="201"/>
    </row>
    <row r="1829" ht="12">
      <c r="D1829" s="201"/>
    </row>
    <row r="1830" ht="12">
      <c r="D1830" s="201"/>
    </row>
    <row r="1831" ht="12">
      <c r="D1831" s="201"/>
    </row>
    <row r="1832" ht="12">
      <c r="D1832" s="201"/>
    </row>
    <row r="1833" ht="12">
      <c r="D1833" s="201"/>
    </row>
    <row r="1834" ht="12">
      <c r="D1834" s="201"/>
    </row>
    <row r="1835" ht="12">
      <c r="D1835" s="201"/>
    </row>
    <row r="1836" ht="12">
      <c r="D1836" s="201"/>
    </row>
    <row r="1837" ht="12">
      <c r="D1837" s="201"/>
    </row>
    <row r="1838" ht="12">
      <c r="D1838" s="201"/>
    </row>
    <row r="1839" ht="12">
      <c r="D1839" s="201"/>
    </row>
    <row r="1840" ht="12">
      <c r="D1840" s="201"/>
    </row>
    <row r="1841" ht="12">
      <c r="D1841" s="201"/>
    </row>
    <row r="1842" ht="12">
      <c r="D1842" s="201"/>
    </row>
    <row r="1843" ht="12">
      <c r="D1843" s="201"/>
    </row>
    <row r="1844" ht="12">
      <c r="D1844" s="201"/>
    </row>
    <row r="1845" ht="12">
      <c r="D1845" s="201"/>
    </row>
    <row r="1846" ht="12">
      <c r="D1846" s="201"/>
    </row>
    <row r="1847" ht="12">
      <c r="D1847" s="201"/>
    </row>
    <row r="1848" ht="12">
      <c r="D1848" s="201"/>
    </row>
    <row r="1849" ht="12">
      <c r="D1849" s="201"/>
    </row>
    <row r="1850" ht="12">
      <c r="D1850" s="201"/>
    </row>
    <row r="1851" ht="12">
      <c r="D1851" s="201"/>
    </row>
    <row r="1852" ht="12">
      <c r="D1852" s="201"/>
    </row>
    <row r="1853" ht="12">
      <c r="D1853" s="201"/>
    </row>
    <row r="1854" ht="12">
      <c r="D1854" s="201"/>
    </row>
    <row r="1855" ht="12">
      <c r="D1855" s="201"/>
    </row>
    <row r="1856" ht="12">
      <c r="D1856" s="201"/>
    </row>
    <row r="1857" ht="12">
      <c r="D1857" s="201"/>
    </row>
    <row r="1858" ht="12">
      <c r="D1858" s="201"/>
    </row>
    <row r="1859" ht="12">
      <c r="D1859" s="201"/>
    </row>
    <row r="1860" ht="12">
      <c r="D1860" s="201"/>
    </row>
    <row r="1861" ht="12">
      <c r="D1861" s="201"/>
    </row>
    <row r="1862" ht="12">
      <c r="D1862" s="201"/>
    </row>
    <row r="1863" ht="12">
      <c r="D1863" s="201"/>
    </row>
    <row r="1864" ht="12">
      <c r="D1864" s="201"/>
    </row>
    <row r="1865" ht="12">
      <c r="D1865" s="201"/>
    </row>
    <row r="1866" ht="12">
      <c r="D1866" s="201"/>
    </row>
    <row r="1867" ht="12">
      <c r="D1867" s="201"/>
    </row>
    <row r="1868" ht="12">
      <c r="D1868" s="201"/>
    </row>
    <row r="1869" ht="12">
      <c r="D1869" s="201"/>
    </row>
    <row r="1870" ht="12">
      <c r="D1870" s="201"/>
    </row>
    <row r="1871" ht="12">
      <c r="D1871" s="201"/>
    </row>
    <row r="1872" ht="12">
      <c r="D1872" s="201"/>
    </row>
    <row r="1873" ht="12">
      <c r="D1873" s="201"/>
    </row>
    <row r="1874" ht="12">
      <c r="D1874" s="201"/>
    </row>
    <row r="1875" ht="12">
      <c r="D1875" s="201"/>
    </row>
    <row r="1876" ht="12">
      <c r="D1876" s="201"/>
    </row>
    <row r="1877" ht="12">
      <c r="D1877" s="201"/>
    </row>
    <row r="1878" ht="12">
      <c r="D1878" s="201"/>
    </row>
    <row r="1879" ht="12">
      <c r="D1879" s="201"/>
    </row>
    <row r="1880" ht="12">
      <c r="D1880" s="201"/>
    </row>
    <row r="1881" ht="12">
      <c r="D1881" s="201"/>
    </row>
    <row r="1882" ht="12">
      <c r="D1882" s="201"/>
    </row>
    <row r="1883" ht="12">
      <c r="D1883" s="201"/>
    </row>
    <row r="1884" ht="12">
      <c r="D1884" s="201"/>
    </row>
    <row r="1885" ht="12">
      <c r="D1885" s="201"/>
    </row>
    <row r="1886" ht="12">
      <c r="D1886" s="201"/>
    </row>
    <row r="1887" ht="12">
      <c r="D1887" s="201"/>
    </row>
    <row r="1888" ht="12">
      <c r="D1888" s="201"/>
    </row>
    <row r="1889" ht="12">
      <c r="D1889" s="201"/>
    </row>
    <row r="1890" ht="12">
      <c r="D1890" s="201"/>
    </row>
    <row r="1891" ht="12">
      <c r="D1891" s="201"/>
    </row>
    <row r="1892" ht="12">
      <c r="D1892" s="201"/>
    </row>
    <row r="1893" ht="12">
      <c r="D1893" s="201"/>
    </row>
    <row r="1894" ht="12">
      <c r="D1894" s="201"/>
    </row>
    <row r="1895" ht="12">
      <c r="D1895" s="201"/>
    </row>
    <row r="1896" ht="12">
      <c r="D1896" s="201"/>
    </row>
    <row r="1897" ht="12">
      <c r="D1897" s="201"/>
    </row>
    <row r="1898" ht="12">
      <c r="D1898" s="201"/>
    </row>
    <row r="1899" ht="12">
      <c r="D1899" s="201"/>
    </row>
    <row r="1900" ht="12">
      <c r="D1900" s="201"/>
    </row>
    <row r="1901" ht="12">
      <c r="D1901" s="201"/>
    </row>
    <row r="1902" ht="12">
      <c r="D1902" s="201"/>
    </row>
    <row r="1903" ht="12">
      <c r="D1903" s="201"/>
    </row>
    <row r="1904" ht="12">
      <c r="D1904" s="201"/>
    </row>
    <row r="1905" ht="12">
      <c r="D1905" s="201"/>
    </row>
    <row r="1906" ht="12">
      <c r="D1906" s="201"/>
    </row>
    <row r="1907" ht="12">
      <c r="D1907" s="201"/>
    </row>
    <row r="1908" ht="12">
      <c r="D1908" s="201"/>
    </row>
    <row r="1909" ht="12">
      <c r="D1909" s="201"/>
    </row>
    <row r="1910" ht="12">
      <c r="D1910" s="201"/>
    </row>
    <row r="1911" ht="12">
      <c r="D1911" s="201"/>
    </row>
    <row r="1912" ht="12">
      <c r="D1912" s="201"/>
    </row>
    <row r="1913" ht="12">
      <c r="D1913" s="201"/>
    </row>
    <row r="1914" ht="12">
      <c r="D1914" s="201"/>
    </row>
    <row r="1915" ht="12">
      <c r="D1915" s="201"/>
    </row>
    <row r="1916" ht="12">
      <c r="D1916" s="201"/>
    </row>
    <row r="1917" ht="12">
      <c r="D1917" s="201"/>
    </row>
    <row r="1918" ht="12">
      <c r="D1918" s="201"/>
    </row>
    <row r="1919" ht="12">
      <c r="D1919" s="201"/>
    </row>
    <row r="1920" ht="12">
      <c r="D1920" s="201"/>
    </row>
    <row r="1921" ht="12">
      <c r="D1921" s="201"/>
    </row>
    <row r="1922" ht="12">
      <c r="D1922" s="201"/>
    </row>
    <row r="1923" ht="12">
      <c r="D1923" s="201"/>
    </row>
    <row r="1924" ht="12">
      <c r="D1924" s="201"/>
    </row>
    <row r="1925" ht="12">
      <c r="D1925" s="201"/>
    </row>
    <row r="1926" ht="12">
      <c r="D1926" s="201"/>
    </row>
    <row r="1927" ht="12">
      <c r="D1927" s="201"/>
    </row>
    <row r="1928" ht="12">
      <c r="D1928" s="201"/>
    </row>
    <row r="1929" ht="12">
      <c r="D1929" s="201"/>
    </row>
    <row r="1930" ht="12">
      <c r="D1930" s="201"/>
    </row>
    <row r="1931" ht="12">
      <c r="D1931" s="201"/>
    </row>
    <row r="1932" ht="12">
      <c r="D1932" s="201"/>
    </row>
    <row r="1933" ht="12">
      <c r="D1933" s="201"/>
    </row>
    <row r="1934" ht="12">
      <c r="D1934" s="201"/>
    </row>
    <row r="1935" ht="12">
      <c r="D1935" s="201"/>
    </row>
    <row r="1936" ht="12">
      <c r="D1936" s="201"/>
    </row>
    <row r="1937" ht="12">
      <c r="D1937" s="201"/>
    </row>
    <row r="1938" ht="12">
      <c r="D1938" s="201"/>
    </row>
    <row r="1939" ht="12">
      <c r="D1939" s="201"/>
    </row>
    <row r="1940" ht="12">
      <c r="D1940" s="201"/>
    </row>
    <row r="1941" ht="12">
      <c r="D1941" s="201"/>
    </row>
    <row r="1942" ht="12">
      <c r="D1942" s="201"/>
    </row>
    <row r="1943" ht="12">
      <c r="D1943" s="201"/>
    </row>
    <row r="1944" ht="12">
      <c r="D1944" s="201"/>
    </row>
    <row r="1945" ht="12">
      <c r="D1945" s="201"/>
    </row>
    <row r="1946" ht="12">
      <c r="D1946" s="201"/>
    </row>
    <row r="1947" ht="12">
      <c r="D1947" s="201"/>
    </row>
    <row r="1948" ht="12">
      <c r="D1948" s="201"/>
    </row>
    <row r="1949" ht="12">
      <c r="D1949" s="201"/>
    </row>
    <row r="1950" ht="12">
      <c r="D1950" s="201"/>
    </row>
    <row r="1951" ht="12">
      <c r="D1951" s="201"/>
    </row>
    <row r="1952" ht="12">
      <c r="D1952" s="201"/>
    </row>
    <row r="1953" ht="12">
      <c r="D1953" s="201"/>
    </row>
    <row r="1954" ht="12">
      <c r="D1954" s="201"/>
    </row>
    <row r="1955" ht="12">
      <c r="D1955" s="201"/>
    </row>
    <row r="1956" ht="12">
      <c r="D1956" s="201"/>
    </row>
    <row r="1957" ht="12">
      <c r="D1957" s="201"/>
    </row>
    <row r="1958" ht="12">
      <c r="D1958" s="201"/>
    </row>
    <row r="1959" ht="12">
      <c r="D1959" s="201"/>
    </row>
    <row r="1960" ht="12">
      <c r="D1960" s="201"/>
    </row>
    <row r="1961" ht="12">
      <c r="D1961" s="201"/>
    </row>
    <row r="1962" ht="12">
      <c r="D1962" s="201"/>
    </row>
    <row r="1963" ht="12">
      <c r="D1963" s="201"/>
    </row>
    <row r="1964" ht="12">
      <c r="D1964" s="201"/>
    </row>
    <row r="1965" ht="12">
      <c r="D1965" s="201"/>
    </row>
    <row r="1966" ht="12">
      <c r="D1966" s="201"/>
    </row>
    <row r="1967" ht="12">
      <c r="D1967" s="201"/>
    </row>
    <row r="1968" ht="12">
      <c r="D1968" s="201"/>
    </row>
    <row r="1969" ht="12">
      <c r="D1969" s="201"/>
    </row>
    <row r="1970" ht="12">
      <c r="D1970" s="201"/>
    </row>
    <row r="1971" ht="12">
      <c r="D1971" s="201"/>
    </row>
    <row r="1972" ht="12">
      <c r="D1972" s="201"/>
    </row>
    <row r="1973" ht="12">
      <c r="D1973" s="201"/>
    </row>
    <row r="1974" ht="12">
      <c r="D1974" s="201"/>
    </row>
    <row r="1975" ht="12">
      <c r="D1975" s="201"/>
    </row>
    <row r="1976" ht="12">
      <c r="D1976" s="201"/>
    </row>
    <row r="1977" ht="12">
      <c r="D1977" s="201"/>
    </row>
    <row r="1978" ht="12">
      <c r="D1978" s="201"/>
    </row>
    <row r="1979" ht="12">
      <c r="D1979" s="201"/>
    </row>
    <row r="1980" ht="12">
      <c r="D1980" s="201"/>
    </row>
    <row r="1981" ht="12">
      <c r="D1981" s="201"/>
    </row>
    <row r="1982" ht="12">
      <c r="D1982" s="201"/>
    </row>
    <row r="1983" ht="12">
      <c r="D1983" s="201"/>
    </row>
    <row r="1984" ht="12">
      <c r="D1984" s="201"/>
    </row>
    <row r="1985" ht="12">
      <c r="D1985" s="201"/>
    </row>
    <row r="1986" ht="12">
      <c r="D1986" s="201"/>
    </row>
    <row r="1987" ht="12">
      <c r="D1987" s="201"/>
    </row>
    <row r="1988" ht="12">
      <c r="D1988" s="201"/>
    </row>
    <row r="1989" ht="12">
      <c r="D1989" s="201"/>
    </row>
    <row r="1990" ht="12">
      <c r="D1990" s="201"/>
    </row>
    <row r="1991" ht="12">
      <c r="D1991" s="201"/>
    </row>
    <row r="1992" ht="12">
      <c r="D1992" s="201"/>
    </row>
    <row r="1993" ht="12">
      <c r="D1993" s="201"/>
    </row>
    <row r="1994" ht="12">
      <c r="D1994" s="201"/>
    </row>
    <row r="1995" ht="12">
      <c r="D1995" s="201"/>
    </row>
    <row r="1996" ht="12">
      <c r="D1996" s="201"/>
    </row>
    <row r="1997" ht="12">
      <c r="D1997" s="201"/>
    </row>
    <row r="1998" ht="12">
      <c r="D1998" s="201"/>
    </row>
    <row r="1999" ht="12">
      <c r="D1999" s="201"/>
    </row>
    <row r="2000" ht="12">
      <c r="D2000" s="201"/>
    </row>
    <row r="2001" ht="12">
      <c r="D2001" s="201"/>
    </row>
    <row r="2002" ht="12">
      <c r="D2002" s="201"/>
    </row>
    <row r="2003" ht="12">
      <c r="D2003" s="201"/>
    </row>
    <row r="2004" ht="12">
      <c r="D2004" s="201"/>
    </row>
    <row r="2005" ht="12">
      <c r="D2005" s="201"/>
    </row>
    <row r="2006" ht="12">
      <c r="D2006" s="201"/>
    </row>
    <row r="2007" ht="12">
      <c r="D2007" s="201"/>
    </row>
    <row r="2008" ht="12">
      <c r="D2008" s="201"/>
    </row>
    <row r="2009" ht="12">
      <c r="D2009" s="201"/>
    </row>
    <row r="2010" ht="12">
      <c r="D2010" s="201"/>
    </row>
    <row r="2011" ht="12">
      <c r="D2011" s="201"/>
    </row>
    <row r="2012" ht="12">
      <c r="D2012" s="201"/>
    </row>
    <row r="2013" ht="12">
      <c r="D2013" s="201"/>
    </row>
    <row r="2014" ht="12">
      <c r="D2014" s="201"/>
    </row>
    <row r="2015" ht="12">
      <c r="D2015" s="201"/>
    </row>
    <row r="2016" ht="12">
      <c r="D2016" s="201"/>
    </row>
    <row r="2017" ht="12">
      <c r="D2017" s="201"/>
    </row>
    <row r="2018" ht="12">
      <c r="D2018" s="201"/>
    </row>
    <row r="2019" ht="12">
      <c r="D2019" s="201"/>
    </row>
    <row r="2020" ht="12">
      <c r="D2020" s="201"/>
    </row>
    <row r="2021" ht="12">
      <c r="D2021" s="201"/>
    </row>
    <row r="2022" ht="12">
      <c r="D2022" s="201"/>
    </row>
    <row r="2023" ht="12">
      <c r="D2023" s="201"/>
    </row>
    <row r="2024" ht="12">
      <c r="D2024" s="201"/>
    </row>
    <row r="2025" ht="12">
      <c r="D2025" s="201"/>
    </row>
    <row r="2026" ht="12">
      <c r="D2026" s="201"/>
    </row>
    <row r="2027" ht="12">
      <c r="D2027" s="201"/>
    </row>
    <row r="2028" ht="12">
      <c r="D2028" s="201"/>
    </row>
    <row r="2029" ht="12">
      <c r="D2029" s="201"/>
    </row>
    <row r="2030" ht="12">
      <c r="D2030" s="201"/>
    </row>
    <row r="2031" ht="12">
      <c r="D2031" s="201"/>
    </row>
    <row r="2032" ht="12">
      <c r="D2032" s="201"/>
    </row>
    <row r="2033" ht="12">
      <c r="D2033" s="201"/>
    </row>
    <row r="2034" ht="12">
      <c r="D2034" s="201"/>
    </row>
    <row r="2035" ht="12">
      <c r="D2035" s="201"/>
    </row>
    <row r="2036" ht="12">
      <c r="D2036" s="201"/>
    </row>
    <row r="2037" ht="12">
      <c r="D2037" s="201"/>
    </row>
    <row r="2038" ht="12">
      <c r="D2038" s="201"/>
    </row>
    <row r="2039" ht="12">
      <c r="D2039" s="201"/>
    </row>
    <row r="2040" ht="12">
      <c r="D2040" s="201"/>
    </row>
    <row r="2041" ht="12">
      <c r="D2041" s="201"/>
    </row>
    <row r="2042" ht="12">
      <c r="D2042" s="201"/>
    </row>
    <row r="2043" ht="12">
      <c r="D2043" s="201"/>
    </row>
    <row r="2044" ht="12">
      <c r="D2044" s="201"/>
    </row>
    <row r="2045" ht="12">
      <c r="D2045" s="201"/>
    </row>
    <row r="2046" ht="12">
      <c r="D2046" s="201"/>
    </row>
    <row r="2047" ht="12">
      <c r="D2047" s="201"/>
    </row>
    <row r="2048" ht="12">
      <c r="D2048" s="201"/>
    </row>
    <row r="2049" ht="12">
      <c r="D2049" s="201"/>
    </row>
    <row r="2050" ht="12">
      <c r="D2050" s="201"/>
    </row>
    <row r="2051" ht="12">
      <c r="D2051" s="201"/>
    </row>
    <row r="2052" ht="12">
      <c r="D2052" s="201"/>
    </row>
    <row r="2053" ht="12">
      <c r="D2053" s="201"/>
    </row>
    <row r="2054" ht="12">
      <c r="D2054" s="201"/>
    </row>
    <row r="2055" ht="12">
      <c r="D2055" s="201"/>
    </row>
    <row r="2056" ht="12">
      <c r="D2056" s="201"/>
    </row>
    <row r="2057" ht="12">
      <c r="D2057" s="201"/>
    </row>
    <row r="2058" ht="12">
      <c r="D2058" s="201"/>
    </row>
    <row r="2059" ht="12">
      <c r="D2059" s="201"/>
    </row>
    <row r="2060" ht="12">
      <c r="D2060" s="201"/>
    </row>
    <row r="2061" ht="12">
      <c r="D2061" s="201"/>
    </row>
    <row r="2062" ht="12">
      <c r="D2062" s="201"/>
    </row>
    <row r="2063" ht="12">
      <c r="D2063" s="201"/>
    </row>
    <row r="2064" ht="12">
      <c r="D2064" s="201"/>
    </row>
    <row r="2065" ht="12">
      <c r="D2065" s="201"/>
    </row>
    <row r="2066" ht="12">
      <c r="D2066" s="201"/>
    </row>
    <row r="2067" ht="12">
      <c r="D2067" s="201"/>
    </row>
    <row r="2068" ht="12">
      <c r="D2068" s="201"/>
    </row>
    <row r="2069" ht="12">
      <c r="D2069" s="201"/>
    </row>
    <row r="2070" ht="12">
      <c r="D2070" s="201"/>
    </row>
    <row r="2071" ht="12">
      <c r="D2071" s="201"/>
    </row>
    <row r="2072" ht="12">
      <c r="D2072" s="201"/>
    </row>
    <row r="2073" ht="12">
      <c r="D2073" s="201"/>
    </row>
    <row r="2074" ht="12">
      <c r="D2074" s="201"/>
    </row>
    <row r="2075" ht="12">
      <c r="D2075" s="201"/>
    </row>
    <row r="2076" ht="12">
      <c r="D2076" s="201"/>
    </row>
    <row r="2077" ht="12">
      <c r="D2077" s="201"/>
    </row>
    <row r="2078" ht="12">
      <c r="D2078" s="201"/>
    </row>
    <row r="2079" ht="12">
      <c r="D2079" s="201"/>
    </row>
    <row r="2080" ht="12">
      <c r="D2080" s="201"/>
    </row>
    <row r="2081" ht="12">
      <c r="D2081" s="201"/>
    </row>
    <row r="2082" ht="12">
      <c r="D2082" s="201"/>
    </row>
    <row r="2083" ht="12">
      <c r="D2083" s="201"/>
    </row>
    <row r="2084" ht="12">
      <c r="D2084" s="201"/>
    </row>
    <row r="2085" ht="12">
      <c r="D2085" s="201"/>
    </row>
    <row r="2086" ht="12">
      <c r="D2086" s="201"/>
    </row>
    <row r="2087" ht="12">
      <c r="D2087" s="201"/>
    </row>
    <row r="2088" ht="12">
      <c r="D2088" s="201"/>
    </row>
    <row r="2089" ht="12">
      <c r="D2089" s="201"/>
    </row>
    <row r="2090" ht="12">
      <c r="D2090" s="201"/>
    </row>
    <row r="2091" ht="12">
      <c r="D2091" s="201"/>
    </row>
    <row r="2092" ht="12">
      <c r="D2092" s="201"/>
    </row>
    <row r="2093" ht="12">
      <c r="D2093" s="201"/>
    </row>
    <row r="2094" ht="12">
      <c r="D2094" s="201"/>
    </row>
    <row r="2095" ht="12">
      <c r="D2095" s="201"/>
    </row>
    <row r="2096" ht="12">
      <c r="D2096" s="201"/>
    </row>
    <row r="2097" ht="12">
      <c r="D2097" s="201"/>
    </row>
    <row r="2098" ht="12">
      <c r="D2098" s="201"/>
    </row>
    <row r="2099" ht="12">
      <c r="D2099" s="201"/>
    </row>
    <row r="2100" ht="12">
      <c r="D2100" s="201"/>
    </row>
    <row r="2101" ht="12">
      <c r="D2101" s="201"/>
    </row>
    <row r="2102" ht="12">
      <c r="D2102" s="201"/>
    </row>
    <row r="2103" ht="12">
      <c r="D2103" s="201"/>
    </row>
    <row r="2104" ht="12">
      <c r="D2104" s="201"/>
    </row>
    <row r="2105" ht="12">
      <c r="D2105" s="201"/>
    </row>
    <row r="2106" ht="12">
      <c r="D2106" s="201"/>
    </row>
    <row r="2107" ht="12">
      <c r="D2107" s="201"/>
    </row>
    <row r="2108" ht="12">
      <c r="D2108" s="201"/>
    </row>
    <row r="2109" ht="12">
      <c r="D2109" s="201"/>
    </row>
    <row r="2110" ht="12">
      <c r="D2110" s="201"/>
    </row>
    <row r="2111" ht="12">
      <c r="D2111" s="201"/>
    </row>
    <row r="2112" ht="12">
      <c r="D2112" s="201"/>
    </row>
    <row r="2113" ht="12">
      <c r="D2113" s="201"/>
    </row>
    <row r="2114" ht="12">
      <c r="D2114" s="201"/>
    </row>
    <row r="2115" ht="12">
      <c r="D2115" s="201"/>
    </row>
    <row r="2116" ht="12">
      <c r="D2116" s="201"/>
    </row>
    <row r="2117" ht="12">
      <c r="D2117" s="201"/>
    </row>
    <row r="2118" ht="12">
      <c r="D2118" s="201"/>
    </row>
    <row r="2119" ht="12">
      <c r="D2119" s="201"/>
    </row>
    <row r="2120" ht="12">
      <c r="D2120" s="201"/>
    </row>
    <row r="2121" ht="12">
      <c r="D2121" s="201"/>
    </row>
    <row r="2122" ht="12">
      <c r="D2122" s="201"/>
    </row>
    <row r="2123" ht="12">
      <c r="D2123" s="201"/>
    </row>
    <row r="2124" ht="12">
      <c r="D2124" s="201"/>
    </row>
    <row r="2125" ht="12">
      <c r="D2125" s="201"/>
    </row>
    <row r="2126" ht="12">
      <c r="D2126" s="201"/>
    </row>
    <row r="2127" ht="12">
      <c r="D2127" s="201"/>
    </row>
    <row r="2128" ht="12">
      <c r="D2128" s="201"/>
    </row>
    <row r="2129" ht="12">
      <c r="D2129" s="201"/>
    </row>
    <row r="2130" ht="12">
      <c r="D2130" s="201"/>
    </row>
    <row r="2131" ht="12">
      <c r="D2131" s="201"/>
    </row>
    <row r="2132" ht="12">
      <c r="D2132" s="201"/>
    </row>
    <row r="2133" ht="12">
      <c r="D2133" s="201"/>
    </row>
    <row r="2134" ht="12">
      <c r="D2134" s="201"/>
    </row>
    <row r="2135" ht="12">
      <c r="D2135" s="201"/>
    </row>
    <row r="2136" ht="12">
      <c r="D2136" s="201"/>
    </row>
    <row r="2137" ht="12">
      <c r="D2137" s="201"/>
    </row>
    <row r="2138" ht="12">
      <c r="D2138" s="201"/>
    </row>
    <row r="2139" ht="12">
      <c r="D2139" s="201"/>
    </row>
    <row r="2140" ht="12">
      <c r="D2140" s="201"/>
    </row>
    <row r="2141" ht="12">
      <c r="D2141" s="201"/>
    </row>
    <row r="2142" ht="12">
      <c r="D2142" s="201"/>
    </row>
    <row r="2143" ht="12">
      <c r="D2143" s="201"/>
    </row>
    <row r="2144" ht="12">
      <c r="D2144" s="201"/>
    </row>
    <row r="2145" ht="12">
      <c r="D2145" s="201"/>
    </row>
    <row r="2146" ht="12">
      <c r="D2146" s="201"/>
    </row>
    <row r="2147" ht="12">
      <c r="D2147" s="201"/>
    </row>
    <row r="2148" ht="12">
      <c r="D2148" s="201"/>
    </row>
    <row r="2149" ht="12">
      <c r="D2149" s="201"/>
    </row>
    <row r="2150" ht="12">
      <c r="D2150" s="201"/>
    </row>
    <row r="2151" ht="12">
      <c r="D2151" s="201"/>
    </row>
    <row r="2152" ht="12">
      <c r="D2152" s="201"/>
    </row>
    <row r="2153" ht="12">
      <c r="D2153" s="201"/>
    </row>
    <row r="2154" ht="12">
      <c r="D2154" s="201"/>
    </row>
    <row r="2155" ht="12">
      <c r="D2155" s="201"/>
    </row>
    <row r="2156" ht="12">
      <c r="D2156" s="201"/>
    </row>
    <row r="2157" ht="12">
      <c r="D2157" s="201"/>
    </row>
    <row r="2158" ht="12">
      <c r="D2158" s="201"/>
    </row>
    <row r="2159" ht="12">
      <c r="D2159" s="201"/>
    </row>
    <row r="2160" ht="12">
      <c r="D2160" s="201"/>
    </row>
    <row r="2161" ht="12">
      <c r="D2161" s="201"/>
    </row>
    <row r="2162" ht="12">
      <c r="D2162" s="201"/>
    </row>
    <row r="2163" ht="12">
      <c r="D2163" s="201"/>
    </row>
    <row r="2164" ht="12">
      <c r="D2164" s="201"/>
    </row>
    <row r="2165" ht="12">
      <c r="D2165" s="201"/>
    </row>
    <row r="2166" ht="12">
      <c r="D2166" s="201"/>
    </row>
    <row r="2167" ht="12">
      <c r="D2167" s="201"/>
    </row>
    <row r="2168" ht="12">
      <c r="D2168" s="201"/>
    </row>
    <row r="2169" ht="12">
      <c r="D2169" s="201"/>
    </row>
    <row r="2170" ht="12">
      <c r="D2170" s="201"/>
    </row>
    <row r="2171" ht="12">
      <c r="D2171" s="201"/>
    </row>
    <row r="2172" ht="12">
      <c r="D2172" s="201"/>
    </row>
    <row r="2173" ht="12">
      <c r="D2173" s="201"/>
    </row>
    <row r="2174" ht="12">
      <c r="D2174" s="201"/>
    </row>
    <row r="2175" ht="12">
      <c r="D2175" s="201"/>
    </row>
    <row r="2176" ht="12">
      <c r="D2176" s="201"/>
    </row>
    <row r="2177" ht="12">
      <c r="D2177" s="201"/>
    </row>
    <row r="2178" ht="12">
      <c r="D2178" s="201"/>
    </row>
    <row r="2179" ht="12">
      <c r="D2179" s="201"/>
    </row>
    <row r="2180" ht="12">
      <c r="D2180" s="201"/>
    </row>
    <row r="2181" ht="12">
      <c r="D2181" s="201"/>
    </row>
    <row r="2182" ht="12">
      <c r="D2182" s="201"/>
    </row>
    <row r="2183" ht="12">
      <c r="D2183" s="201"/>
    </row>
    <row r="2184" ht="12">
      <c r="D2184" s="201"/>
    </row>
    <row r="2185" ht="12">
      <c r="D2185" s="201"/>
    </row>
    <row r="2186" ht="12">
      <c r="D2186" s="201"/>
    </row>
    <row r="2187" ht="12">
      <c r="D2187" s="201"/>
    </row>
    <row r="2188" ht="12">
      <c r="D2188" s="201"/>
    </row>
    <row r="2189" ht="12">
      <c r="D2189" s="201"/>
    </row>
    <row r="2190" ht="12">
      <c r="D2190" s="201"/>
    </row>
    <row r="2191" ht="12">
      <c r="D2191" s="201"/>
    </row>
    <row r="2192" ht="12">
      <c r="D2192" s="201"/>
    </row>
    <row r="2193" ht="12">
      <c r="D2193" s="201"/>
    </row>
    <row r="2194" ht="12">
      <c r="D2194" s="201"/>
    </row>
    <row r="2195" ht="12">
      <c r="D2195" s="201"/>
    </row>
    <row r="2196" ht="12">
      <c r="D2196" s="201"/>
    </row>
    <row r="2197" ht="12">
      <c r="D2197" s="201"/>
    </row>
    <row r="2198" ht="12">
      <c r="D2198" s="201"/>
    </row>
    <row r="2199" ht="12">
      <c r="D2199" s="201"/>
    </row>
    <row r="2200" ht="12">
      <c r="D2200" s="201"/>
    </row>
    <row r="2201" ht="12">
      <c r="D2201" s="201"/>
    </row>
    <row r="2202" ht="12">
      <c r="D2202" s="201"/>
    </row>
    <row r="2203" ht="12">
      <c r="D2203" s="201"/>
    </row>
    <row r="2204" ht="12">
      <c r="D2204" s="201"/>
    </row>
    <row r="2205" ht="12">
      <c r="D2205" s="201"/>
    </row>
    <row r="2206" ht="12">
      <c r="D2206" s="201"/>
    </row>
    <row r="2207" ht="12">
      <c r="D2207" s="201"/>
    </row>
    <row r="2208" ht="12">
      <c r="D2208" s="201"/>
    </row>
    <row r="2209" ht="12">
      <c r="D2209" s="201"/>
    </row>
    <row r="2210" ht="12">
      <c r="D2210" s="201"/>
    </row>
    <row r="2211" ht="12">
      <c r="D2211" s="201"/>
    </row>
    <row r="2212" ht="12">
      <c r="D2212" s="201"/>
    </row>
    <row r="2213" ht="12">
      <c r="D2213" s="201"/>
    </row>
    <row r="2214" ht="12">
      <c r="D2214" s="201"/>
    </row>
    <row r="2215" ht="12">
      <c r="D2215" s="201"/>
    </row>
    <row r="2216" ht="12">
      <c r="D2216" s="201"/>
    </row>
    <row r="2217" ht="12">
      <c r="D2217" s="201"/>
    </row>
    <row r="2218" ht="12">
      <c r="D2218" s="201"/>
    </row>
    <row r="2219" ht="12">
      <c r="D2219" s="201"/>
    </row>
    <row r="2220" ht="12">
      <c r="D2220" s="201"/>
    </row>
    <row r="2221" ht="12">
      <c r="D2221" s="201"/>
    </row>
    <row r="2222" ht="12">
      <c r="D2222" s="201"/>
    </row>
    <row r="2223" ht="12">
      <c r="D2223" s="201"/>
    </row>
    <row r="2224" ht="12">
      <c r="D2224" s="201"/>
    </row>
    <row r="2225" ht="12">
      <c r="D2225" s="201"/>
    </row>
    <row r="2226" ht="12">
      <c r="D2226" s="201"/>
    </row>
    <row r="2227" ht="12">
      <c r="D2227" s="201"/>
    </row>
    <row r="2228" ht="12">
      <c r="D2228" s="201"/>
    </row>
    <row r="2229" ht="12">
      <c r="D2229" s="201"/>
    </row>
    <row r="2230" ht="12">
      <c r="D2230" s="201"/>
    </row>
    <row r="2231" ht="12">
      <c r="D2231" s="201"/>
    </row>
    <row r="2232" ht="12">
      <c r="D2232" s="201"/>
    </row>
    <row r="2233" ht="12">
      <c r="D2233" s="201"/>
    </row>
    <row r="2234" ht="12">
      <c r="D2234" s="201"/>
    </row>
    <row r="2235" ht="12">
      <c r="D2235" s="201"/>
    </row>
    <row r="2236" ht="12">
      <c r="D2236" s="201"/>
    </row>
    <row r="2237" ht="12">
      <c r="D2237" s="201"/>
    </row>
    <row r="2238" ht="12">
      <c r="D2238" s="201"/>
    </row>
    <row r="2239" ht="12">
      <c r="D2239" s="201"/>
    </row>
    <row r="2240" ht="12">
      <c r="D2240" s="201"/>
    </row>
    <row r="2241" ht="12">
      <c r="D2241" s="201"/>
    </row>
    <row r="2242" ht="12">
      <c r="D2242" s="201"/>
    </row>
    <row r="2243" ht="12">
      <c r="D2243" s="201"/>
    </row>
    <row r="2244" ht="12">
      <c r="D2244" s="201"/>
    </row>
    <row r="2245" ht="12">
      <c r="D2245" s="201"/>
    </row>
    <row r="2246" ht="12">
      <c r="D2246" s="201"/>
    </row>
    <row r="2247" ht="12">
      <c r="D2247" s="201"/>
    </row>
    <row r="2248" ht="12">
      <c r="D2248" s="201"/>
    </row>
    <row r="2249" ht="12">
      <c r="D2249" s="201"/>
    </row>
    <row r="2250" ht="12">
      <c r="D2250" s="201"/>
    </row>
    <row r="2251" ht="12">
      <c r="D2251" s="201"/>
    </row>
    <row r="2252" ht="12">
      <c r="D2252" s="201"/>
    </row>
    <row r="2253" ht="12">
      <c r="D2253" s="201"/>
    </row>
    <row r="2254" ht="12">
      <c r="D2254" s="201"/>
    </row>
    <row r="2255" ht="12">
      <c r="D2255" s="201"/>
    </row>
    <row r="2256" ht="12">
      <c r="D2256" s="201"/>
    </row>
    <row r="2257" ht="12">
      <c r="D2257" s="201"/>
    </row>
    <row r="2258" ht="12">
      <c r="D2258" s="201"/>
    </row>
    <row r="2259" ht="12">
      <c r="D2259" s="201"/>
    </row>
    <row r="2260" ht="12">
      <c r="D2260" s="201"/>
    </row>
    <row r="2261" ht="12">
      <c r="D2261" s="201"/>
    </row>
    <row r="2262" ht="12">
      <c r="D2262" s="201"/>
    </row>
    <row r="2263" ht="12">
      <c r="D2263" s="201"/>
    </row>
    <row r="2264" ht="12">
      <c r="D2264" s="201"/>
    </row>
    <row r="2265" ht="12">
      <c r="D2265" s="201"/>
    </row>
    <row r="2266" ht="12">
      <c r="D2266" s="201"/>
    </row>
    <row r="2267" ht="12">
      <c r="D2267" s="201"/>
    </row>
    <row r="2268" ht="12">
      <c r="D2268" s="201"/>
    </row>
    <row r="2269" ht="12">
      <c r="D2269" s="201"/>
    </row>
    <row r="2270" ht="12">
      <c r="D2270" s="201"/>
    </row>
    <row r="2271" ht="12">
      <c r="D2271" s="201"/>
    </row>
    <row r="2272" ht="12">
      <c r="D2272" s="201"/>
    </row>
    <row r="2273" ht="12">
      <c r="D2273" s="201"/>
    </row>
    <row r="2274" ht="12">
      <c r="D2274" s="201"/>
    </row>
    <row r="2275" ht="12">
      <c r="D2275" s="201"/>
    </row>
    <row r="2276" ht="12">
      <c r="D2276" s="201"/>
    </row>
    <row r="2277" ht="12">
      <c r="D2277" s="201"/>
    </row>
    <row r="2278" ht="12">
      <c r="D2278" s="201"/>
    </row>
    <row r="2279" ht="12">
      <c r="D2279" s="201"/>
    </row>
    <row r="2280" ht="12">
      <c r="D2280" s="201"/>
    </row>
    <row r="2281" ht="12">
      <c r="D2281" s="201"/>
    </row>
    <row r="2282" ht="12">
      <c r="D2282" s="201"/>
    </row>
    <row r="2283" ht="12">
      <c r="D2283" s="201"/>
    </row>
    <row r="2284" ht="12">
      <c r="D2284" s="201"/>
    </row>
    <row r="2285" ht="12">
      <c r="D2285" s="201"/>
    </row>
    <row r="2286" ht="12">
      <c r="D2286" s="201"/>
    </row>
    <row r="2287" ht="12">
      <c r="D2287" s="201"/>
    </row>
    <row r="2288" ht="12">
      <c r="D2288" s="201"/>
    </row>
    <row r="2289" ht="12">
      <c r="D2289" s="201"/>
    </row>
    <row r="2290" ht="12">
      <c r="D2290" s="201"/>
    </row>
    <row r="2291" ht="12">
      <c r="D2291" s="201"/>
    </row>
    <row r="2292" ht="12">
      <c r="D2292" s="201"/>
    </row>
    <row r="2293" ht="12">
      <c r="D2293" s="201"/>
    </row>
    <row r="2294" ht="12">
      <c r="D2294" s="201"/>
    </row>
    <row r="2295" ht="12">
      <c r="D2295" s="201"/>
    </row>
    <row r="2296" ht="12">
      <c r="D2296" s="201"/>
    </row>
    <row r="2297" ht="12">
      <c r="D2297" s="201"/>
    </row>
    <row r="2298" ht="12">
      <c r="D2298" s="201"/>
    </row>
    <row r="2299" ht="12">
      <c r="D2299" s="201"/>
    </row>
    <row r="2300" ht="12">
      <c r="D2300" s="201"/>
    </row>
    <row r="2301" ht="12">
      <c r="D2301" s="201"/>
    </row>
    <row r="2302" ht="12">
      <c r="D2302" s="201"/>
    </row>
    <row r="2303" ht="12">
      <c r="D2303" s="201"/>
    </row>
    <row r="2304" ht="12">
      <c r="D2304" s="201"/>
    </row>
    <row r="2305" ht="12">
      <c r="D2305" s="201"/>
    </row>
    <row r="2306" ht="12">
      <c r="D2306" s="201"/>
    </row>
    <row r="2307" ht="12">
      <c r="D2307" s="201"/>
    </row>
    <row r="2308" ht="12">
      <c r="D2308" s="201"/>
    </row>
    <row r="2309" ht="12">
      <c r="D2309" s="201"/>
    </row>
    <row r="2310" ht="12">
      <c r="D2310" s="201"/>
    </row>
    <row r="2311" ht="12">
      <c r="D2311" s="201"/>
    </row>
    <row r="2312" ht="12">
      <c r="D2312" s="201"/>
    </row>
    <row r="2313" ht="12">
      <c r="D2313" s="201"/>
    </row>
    <row r="2314" ht="12">
      <c r="D2314" s="201"/>
    </row>
    <row r="2315" ht="12">
      <c r="D2315" s="201"/>
    </row>
    <row r="2316" ht="12">
      <c r="D2316" s="201"/>
    </row>
    <row r="2317" ht="12">
      <c r="D2317" s="201"/>
    </row>
    <row r="2318" ht="12">
      <c r="D2318" s="201"/>
    </row>
    <row r="2319" ht="12">
      <c r="D2319" s="201"/>
    </row>
    <row r="2320" ht="12">
      <c r="D2320" s="201"/>
    </row>
    <row r="2321" ht="12">
      <c r="D2321" s="201"/>
    </row>
    <row r="2322" ht="12">
      <c r="D2322" s="201"/>
    </row>
    <row r="2323" ht="12">
      <c r="D2323" s="201"/>
    </row>
    <row r="2324" ht="12">
      <c r="D2324" s="201"/>
    </row>
    <row r="2325" ht="12">
      <c r="D2325" s="201"/>
    </row>
    <row r="2326" ht="12">
      <c r="D2326" s="201"/>
    </row>
    <row r="2327" ht="12">
      <c r="D2327" s="201"/>
    </row>
    <row r="2328" ht="12">
      <c r="D2328" s="201"/>
    </row>
    <row r="2329" ht="12">
      <c r="D2329" s="201"/>
    </row>
    <row r="2330" ht="12">
      <c r="D2330" s="201"/>
    </row>
    <row r="2331" ht="12">
      <c r="D2331" s="201"/>
    </row>
    <row r="2332" ht="12">
      <c r="D2332" s="201"/>
    </row>
    <row r="2333" ht="12">
      <c r="D2333" s="201"/>
    </row>
    <row r="2334" ht="12">
      <c r="D2334" s="201"/>
    </row>
    <row r="2335" ht="12">
      <c r="D2335" s="201"/>
    </row>
    <row r="2336" ht="12">
      <c r="D2336" s="201"/>
    </row>
    <row r="2337" ht="12">
      <c r="D2337" s="201"/>
    </row>
    <row r="2338" ht="12">
      <c r="D2338" s="201"/>
    </row>
    <row r="2339" ht="12">
      <c r="D2339" s="201"/>
    </row>
    <row r="2340" ht="12">
      <c r="D2340" s="201"/>
    </row>
    <row r="2341" ht="12">
      <c r="D2341" s="201"/>
    </row>
    <row r="2342" ht="12">
      <c r="D2342" s="201"/>
    </row>
    <row r="2343" ht="12">
      <c r="D2343" s="201"/>
    </row>
    <row r="2344" ht="12">
      <c r="D2344" s="201"/>
    </row>
    <row r="2345" ht="12">
      <c r="D2345" s="201"/>
    </row>
    <row r="2346" ht="12">
      <c r="D2346" s="201"/>
    </row>
    <row r="2347" ht="12">
      <c r="D2347" s="201"/>
    </row>
    <row r="2348" ht="12">
      <c r="D2348" s="201"/>
    </row>
    <row r="2349" ht="12">
      <c r="D2349" s="201"/>
    </row>
    <row r="2350" ht="12">
      <c r="D2350" s="201"/>
    </row>
    <row r="2351" ht="12">
      <c r="D2351" s="201"/>
    </row>
    <row r="2352" ht="12">
      <c r="D2352" s="201"/>
    </row>
    <row r="2353" ht="12">
      <c r="D2353" s="201"/>
    </row>
    <row r="2354" ht="12">
      <c r="D2354" s="201"/>
    </row>
    <row r="2355" ht="12">
      <c r="D2355" s="201"/>
    </row>
    <row r="2356" ht="12">
      <c r="D2356" s="201"/>
    </row>
    <row r="2357" ht="12">
      <c r="D2357" s="201"/>
    </row>
    <row r="2358" ht="12">
      <c r="D2358" s="201"/>
    </row>
    <row r="2359" ht="12">
      <c r="D2359" s="201"/>
    </row>
    <row r="2360" ht="12">
      <c r="D2360" s="201"/>
    </row>
    <row r="2361" ht="12">
      <c r="D2361" s="201"/>
    </row>
    <row r="2362" ht="12">
      <c r="D2362" s="201"/>
    </row>
    <row r="2363" ht="12">
      <c r="D2363" s="201"/>
    </row>
    <row r="2364" ht="12">
      <c r="D2364" s="201"/>
    </row>
    <row r="2365" ht="12">
      <c r="D2365" s="201"/>
    </row>
    <row r="2366" ht="12">
      <c r="D2366" s="201"/>
    </row>
    <row r="2367" ht="12">
      <c r="D2367" s="201"/>
    </row>
    <row r="2368" ht="12">
      <c r="D2368" s="201"/>
    </row>
    <row r="2369" ht="12">
      <c r="D2369" s="201"/>
    </row>
    <row r="2370" ht="12">
      <c r="D2370" s="201"/>
    </row>
    <row r="2371" ht="12">
      <c r="D2371" s="201"/>
    </row>
    <row r="2372" ht="12">
      <c r="D2372" s="201"/>
    </row>
    <row r="2373" ht="12">
      <c r="D2373" s="201"/>
    </row>
    <row r="2374" ht="12">
      <c r="D2374" s="201"/>
    </row>
    <row r="2375" ht="12">
      <c r="D2375" s="201"/>
    </row>
    <row r="2376" ht="12">
      <c r="D2376" s="201"/>
    </row>
    <row r="2377" ht="12">
      <c r="D2377" s="201"/>
    </row>
    <row r="2378" ht="12">
      <c r="D2378" s="201"/>
    </row>
    <row r="2379" ht="12">
      <c r="D2379" s="201"/>
    </row>
    <row r="2380" ht="12">
      <c r="D2380" s="201"/>
    </row>
    <row r="2381" ht="12">
      <c r="D2381" s="201"/>
    </row>
    <row r="2382" ht="12">
      <c r="D2382" s="201"/>
    </row>
    <row r="2383" ht="12">
      <c r="D2383" s="201"/>
    </row>
    <row r="2384" ht="12">
      <c r="D2384" s="201"/>
    </row>
    <row r="2385" ht="12">
      <c r="D2385" s="201"/>
    </row>
    <row r="2386" ht="12">
      <c r="D2386" s="201"/>
    </row>
    <row r="2387" ht="12">
      <c r="D2387" s="201"/>
    </row>
    <row r="2388" ht="12">
      <c r="D2388" s="201"/>
    </row>
    <row r="2389" ht="12">
      <c r="D2389" s="201"/>
    </row>
    <row r="2390" ht="12">
      <c r="D2390" s="201"/>
    </row>
    <row r="2391" ht="12">
      <c r="D2391" s="201"/>
    </row>
    <row r="2392" ht="12">
      <c r="D2392" s="201"/>
    </row>
    <row r="2393" ht="12">
      <c r="D2393" s="201"/>
    </row>
    <row r="2394" ht="12">
      <c r="D2394" s="201"/>
    </row>
    <row r="2395" ht="12">
      <c r="D2395" s="201"/>
    </row>
    <row r="2396" ht="12">
      <c r="D2396" s="201"/>
    </row>
    <row r="2397" ht="12">
      <c r="D2397" s="201"/>
    </row>
    <row r="2398" ht="12">
      <c r="D2398" s="201"/>
    </row>
    <row r="2399" ht="12">
      <c r="D2399" s="201"/>
    </row>
    <row r="2400" ht="12">
      <c r="D2400" s="201"/>
    </row>
    <row r="2401" ht="12">
      <c r="D2401" s="201"/>
    </row>
    <row r="2402" ht="12">
      <c r="D2402" s="201"/>
    </row>
    <row r="2403" ht="12">
      <c r="D2403" s="201"/>
    </row>
    <row r="2404" ht="12">
      <c r="D2404" s="201"/>
    </row>
    <row r="2405" ht="12">
      <c r="D2405" s="201"/>
    </row>
    <row r="2406" ht="12">
      <c r="D2406" s="201"/>
    </row>
    <row r="2407" ht="12">
      <c r="D2407" s="201"/>
    </row>
    <row r="2408" ht="12">
      <c r="D2408" s="201"/>
    </row>
    <row r="2409" ht="12">
      <c r="D2409" s="201"/>
    </row>
    <row r="2410" ht="12">
      <c r="D2410" s="201"/>
    </row>
    <row r="2411" ht="12">
      <c r="D2411" s="201"/>
    </row>
    <row r="2412" ht="12">
      <c r="D2412" s="201"/>
    </row>
    <row r="2413" ht="12">
      <c r="D2413" s="201"/>
    </row>
    <row r="2414" ht="12">
      <c r="D2414" s="201"/>
    </row>
    <row r="2415" ht="12">
      <c r="D2415" s="201"/>
    </row>
    <row r="2416" ht="12">
      <c r="D2416" s="201"/>
    </row>
    <row r="2417" ht="12">
      <c r="D2417" s="201"/>
    </row>
    <row r="2418" ht="12">
      <c r="D2418" s="201"/>
    </row>
    <row r="2419" ht="12">
      <c r="D2419" s="201"/>
    </row>
    <row r="2420" ht="12">
      <c r="D2420" s="201"/>
    </row>
    <row r="2421" ht="12">
      <c r="D2421" s="201"/>
    </row>
    <row r="2422" ht="12">
      <c r="D2422" s="201"/>
    </row>
    <row r="2423" ht="12">
      <c r="D2423" s="201"/>
    </row>
    <row r="2424" ht="12">
      <c r="D2424" s="201"/>
    </row>
    <row r="2425" ht="12">
      <c r="D2425" s="201"/>
    </row>
    <row r="2426" ht="12">
      <c r="D2426" s="201"/>
    </row>
    <row r="2427" ht="12">
      <c r="D2427" s="201"/>
    </row>
    <row r="2428" ht="12">
      <c r="D2428" s="201"/>
    </row>
    <row r="2429" ht="12">
      <c r="D2429" s="201"/>
    </row>
    <row r="2430" ht="12">
      <c r="D2430" s="201"/>
    </row>
    <row r="2431" ht="12">
      <c r="D2431" s="201"/>
    </row>
    <row r="2432" ht="12">
      <c r="D2432" s="201"/>
    </row>
    <row r="2433" ht="12">
      <c r="D2433" s="201"/>
    </row>
    <row r="2434" ht="12">
      <c r="D2434" s="201"/>
    </row>
    <row r="2435" ht="12">
      <c r="D2435" s="201"/>
    </row>
    <row r="2436" ht="12">
      <c r="D2436" s="201"/>
    </row>
    <row r="2437" ht="12">
      <c r="D2437" s="201"/>
    </row>
    <row r="2438" ht="12">
      <c r="D2438" s="201"/>
    </row>
    <row r="2439" ht="12">
      <c r="D2439" s="201"/>
    </row>
    <row r="2440" ht="12">
      <c r="D2440" s="201"/>
    </row>
    <row r="2441" ht="12">
      <c r="D2441" s="201"/>
    </row>
    <row r="2442" ht="12">
      <c r="D2442" s="201"/>
    </row>
    <row r="2443" ht="12">
      <c r="D2443" s="201"/>
    </row>
    <row r="2444" ht="12">
      <c r="D2444" s="201"/>
    </row>
    <row r="2445" ht="12">
      <c r="D2445" s="201"/>
    </row>
    <row r="2446" ht="12">
      <c r="D2446" s="201"/>
    </row>
    <row r="2447" ht="12">
      <c r="D2447" s="201"/>
    </row>
    <row r="2448" ht="12">
      <c r="D2448" s="201"/>
    </row>
    <row r="2449" ht="12">
      <c r="D2449" s="201"/>
    </row>
    <row r="2450" ht="12">
      <c r="D2450" s="201"/>
    </row>
    <row r="2451" ht="12">
      <c r="D2451" s="201"/>
    </row>
    <row r="2452" ht="12">
      <c r="D2452" s="201"/>
    </row>
    <row r="2453" ht="12">
      <c r="D2453" s="201"/>
    </row>
    <row r="2454" ht="12">
      <c r="D2454" s="201"/>
    </row>
    <row r="2455" ht="12">
      <c r="D2455" s="201"/>
    </row>
    <row r="2456" ht="12">
      <c r="D2456" s="201"/>
    </row>
    <row r="2457" ht="12">
      <c r="D2457" s="201"/>
    </row>
    <row r="2458" ht="12">
      <c r="D2458" s="201"/>
    </row>
    <row r="2459" ht="12">
      <c r="D2459" s="201"/>
    </row>
    <row r="2460" ht="12">
      <c r="D2460" s="201"/>
    </row>
    <row r="2461" ht="12">
      <c r="D2461" s="201"/>
    </row>
    <row r="2462" ht="12">
      <c r="D2462" s="201"/>
    </row>
    <row r="2463" ht="12">
      <c r="D2463" s="201"/>
    </row>
    <row r="2464" ht="12">
      <c r="D2464" s="201"/>
    </row>
    <row r="2465" ht="12">
      <c r="D2465" s="201"/>
    </row>
    <row r="2466" ht="12">
      <c r="D2466" s="201"/>
    </row>
    <row r="2467" ht="12">
      <c r="D2467" s="201"/>
    </row>
    <row r="2468" ht="12">
      <c r="D2468" s="201"/>
    </row>
    <row r="2469" ht="12">
      <c r="D2469" s="201"/>
    </row>
    <row r="2470" ht="12">
      <c r="D2470" s="201"/>
    </row>
    <row r="2471" ht="12">
      <c r="D2471" s="201"/>
    </row>
    <row r="2472" ht="12">
      <c r="D2472" s="201"/>
    </row>
    <row r="2473" ht="12">
      <c r="D2473" s="201"/>
    </row>
    <row r="2474" ht="12">
      <c r="D2474" s="201"/>
    </row>
    <row r="2475" ht="12">
      <c r="D2475" s="201"/>
    </row>
    <row r="2476" ht="12">
      <c r="D2476" s="201"/>
    </row>
    <row r="2477" ht="12">
      <c r="D2477" s="201"/>
    </row>
    <row r="2478" ht="12">
      <c r="D2478" s="201"/>
    </row>
    <row r="2479" ht="12">
      <c r="D2479" s="201"/>
    </row>
    <row r="2480" ht="12">
      <c r="D2480" s="201"/>
    </row>
    <row r="2481" ht="12">
      <c r="D2481" s="201"/>
    </row>
    <row r="2482" ht="12">
      <c r="D2482" s="201"/>
    </row>
    <row r="2483" ht="12">
      <c r="D2483" s="201"/>
    </row>
    <row r="2484" ht="12">
      <c r="D2484" s="201"/>
    </row>
    <row r="2485" ht="12">
      <c r="D2485" s="201"/>
    </row>
    <row r="2486" ht="12">
      <c r="D2486" s="201"/>
    </row>
    <row r="2487" ht="12">
      <c r="D2487" s="201"/>
    </row>
    <row r="2488" ht="12">
      <c r="D2488" s="201"/>
    </row>
    <row r="2489" ht="12">
      <c r="D2489" s="201"/>
    </row>
    <row r="2490" ht="12">
      <c r="D2490" s="201"/>
    </row>
    <row r="2491" ht="12">
      <c r="D2491" s="201"/>
    </row>
    <row r="2492" ht="12">
      <c r="D2492" s="201"/>
    </row>
    <row r="2493" ht="12">
      <c r="D2493" s="201"/>
    </row>
    <row r="2494" ht="12">
      <c r="D2494" s="201"/>
    </row>
    <row r="2495" ht="12">
      <c r="D2495" s="201"/>
    </row>
    <row r="2496" ht="12">
      <c r="D2496" s="201"/>
    </row>
    <row r="2497" ht="12">
      <c r="D2497" s="201"/>
    </row>
    <row r="2498" ht="12">
      <c r="D2498" s="201"/>
    </row>
    <row r="2499" ht="12">
      <c r="D2499" s="201"/>
    </row>
    <row r="2500" ht="12">
      <c r="D2500" s="201"/>
    </row>
    <row r="2501" ht="12">
      <c r="D2501" s="201"/>
    </row>
    <row r="2502" ht="12">
      <c r="D2502" s="201"/>
    </row>
    <row r="2503" ht="12">
      <c r="D2503" s="201"/>
    </row>
    <row r="2504" ht="12">
      <c r="D2504" s="201"/>
    </row>
    <row r="2505" ht="12">
      <c r="D2505" s="201"/>
    </row>
    <row r="2506" ht="12">
      <c r="D2506" s="201"/>
    </row>
    <row r="2507" ht="12">
      <c r="D2507" s="201"/>
    </row>
    <row r="2508" ht="12">
      <c r="D2508" s="201"/>
    </row>
    <row r="2509" ht="12">
      <c r="D2509" s="201"/>
    </row>
    <row r="2510" ht="12">
      <c r="D2510" s="201"/>
    </row>
    <row r="2511" ht="12">
      <c r="D2511" s="201"/>
    </row>
    <row r="2512" ht="12">
      <c r="D2512" s="201"/>
    </row>
    <row r="2513" ht="12">
      <c r="D2513" s="201"/>
    </row>
    <row r="2514" ht="12">
      <c r="D2514" s="201"/>
    </row>
    <row r="2515" ht="12">
      <c r="D2515" s="201"/>
    </row>
    <row r="2516" ht="12">
      <c r="D2516" s="201"/>
    </row>
    <row r="2517" ht="12">
      <c r="D2517" s="201"/>
    </row>
    <row r="2518" ht="12">
      <c r="D2518" s="201"/>
    </row>
    <row r="2519" ht="12">
      <c r="D2519" s="201"/>
    </row>
    <row r="2520" ht="12">
      <c r="D2520" s="201"/>
    </row>
    <row r="2521" ht="12">
      <c r="D2521" s="201"/>
    </row>
    <row r="2522" ht="12">
      <c r="D2522" s="201"/>
    </row>
    <row r="2523" ht="12">
      <c r="D2523" s="201"/>
    </row>
    <row r="2524" ht="12">
      <c r="D2524" s="201"/>
    </row>
    <row r="2525" ht="12">
      <c r="D2525" s="201"/>
    </row>
    <row r="2526" ht="12">
      <c r="D2526" s="201"/>
    </row>
    <row r="2527" ht="12">
      <c r="D2527" s="201"/>
    </row>
    <row r="2528" ht="12">
      <c r="D2528" s="201"/>
    </row>
    <row r="2529" ht="12">
      <c r="D2529" s="201"/>
    </row>
    <row r="2530" ht="12">
      <c r="D2530" s="201"/>
    </row>
    <row r="2531" ht="12">
      <c r="D2531" s="201"/>
    </row>
    <row r="2532" ht="12">
      <c r="D2532" s="201"/>
    </row>
    <row r="2533" ht="12">
      <c r="D2533" s="201"/>
    </row>
    <row r="2534" ht="12">
      <c r="D2534" s="201"/>
    </row>
    <row r="2535" ht="12">
      <c r="D2535" s="201"/>
    </row>
    <row r="2536" ht="12">
      <c r="D2536" s="201"/>
    </row>
    <row r="2537" ht="12">
      <c r="D2537" s="201"/>
    </row>
    <row r="2538" ht="12">
      <c r="D2538" s="201"/>
    </row>
    <row r="2539" ht="12">
      <c r="D2539" s="201"/>
    </row>
    <row r="2540" ht="12">
      <c r="D2540" s="201"/>
    </row>
    <row r="2541" ht="12">
      <c r="D2541" s="201"/>
    </row>
    <row r="2542" ht="12">
      <c r="D2542" s="201"/>
    </row>
    <row r="2543" ht="12">
      <c r="D2543" s="201"/>
    </row>
    <row r="2544" ht="12">
      <c r="D2544" s="201"/>
    </row>
    <row r="2545" ht="12">
      <c r="D2545" s="201"/>
    </row>
    <row r="2546" ht="12">
      <c r="D2546" s="201"/>
    </row>
    <row r="2547" ht="12">
      <c r="D2547" s="201"/>
    </row>
    <row r="2548" ht="12">
      <c r="D2548" s="201"/>
    </row>
    <row r="2549" ht="12">
      <c r="D2549" s="201"/>
    </row>
    <row r="2550" ht="12">
      <c r="D2550" s="201"/>
    </row>
    <row r="2551" ht="12">
      <c r="D2551" s="201"/>
    </row>
    <row r="2552" ht="12">
      <c r="D2552" s="201"/>
    </row>
    <row r="2553" ht="12">
      <c r="D2553" s="201"/>
    </row>
    <row r="2554" ht="12">
      <c r="D2554" s="201"/>
    </row>
    <row r="2555" ht="12">
      <c r="D2555" s="201"/>
    </row>
    <row r="2556" ht="12">
      <c r="D2556" s="201"/>
    </row>
    <row r="2557" ht="12">
      <c r="D2557" s="201"/>
    </row>
    <row r="2558" ht="12">
      <c r="D2558" s="201"/>
    </row>
    <row r="2559" ht="12">
      <c r="D2559" s="201"/>
    </row>
    <row r="2560" ht="12">
      <c r="D2560" s="201"/>
    </row>
    <row r="2561" ht="12">
      <c r="D2561" s="201"/>
    </row>
    <row r="2562" ht="12">
      <c r="D2562" s="201"/>
    </row>
    <row r="2563" ht="12">
      <c r="D2563" s="201"/>
    </row>
    <row r="2564" ht="12">
      <c r="D2564" s="201"/>
    </row>
    <row r="2565" ht="12">
      <c r="D2565" s="201"/>
    </row>
    <row r="2566" ht="12">
      <c r="D2566" s="201"/>
    </row>
    <row r="2567" ht="12">
      <c r="D2567" s="201"/>
    </row>
    <row r="2568" ht="12">
      <c r="D2568" s="201"/>
    </row>
    <row r="2569" ht="12">
      <c r="D2569" s="201"/>
    </row>
    <row r="2570" ht="12">
      <c r="D2570" s="201"/>
    </row>
    <row r="2571" ht="12">
      <c r="D2571" s="201"/>
    </row>
    <row r="2572" ht="12">
      <c r="D2572" s="201"/>
    </row>
    <row r="2573" ht="12">
      <c r="D2573" s="201"/>
    </row>
    <row r="2574" ht="12">
      <c r="D2574" s="201"/>
    </row>
    <row r="2575" ht="12">
      <c r="D2575" s="201"/>
    </row>
    <row r="2576" ht="12">
      <c r="D2576" s="201"/>
    </row>
    <row r="2577" ht="12">
      <c r="D2577" s="201"/>
    </row>
    <row r="2578" ht="12">
      <c r="D2578" s="201"/>
    </row>
    <row r="2579" ht="12">
      <c r="D2579" s="201"/>
    </row>
    <row r="2580" ht="12">
      <c r="D2580" s="201"/>
    </row>
    <row r="2581" ht="12">
      <c r="D2581" s="201"/>
    </row>
    <row r="2582" ht="12">
      <c r="D2582" s="201"/>
    </row>
    <row r="2583" ht="12">
      <c r="D2583" s="201"/>
    </row>
    <row r="2584" ht="12">
      <c r="D2584" s="201"/>
    </row>
    <row r="2585" ht="12">
      <c r="D2585" s="201"/>
    </row>
    <row r="2586" ht="12">
      <c r="D2586" s="201"/>
    </row>
    <row r="2587" ht="12">
      <c r="D2587" s="201"/>
    </row>
    <row r="2588" ht="12">
      <c r="D2588" s="201"/>
    </row>
    <row r="2589" ht="12">
      <c r="D2589" s="201"/>
    </row>
    <row r="2590" ht="12">
      <c r="D2590" s="201"/>
    </row>
    <row r="2591" ht="12">
      <c r="D2591" s="201"/>
    </row>
    <row r="2592" ht="12">
      <c r="D2592" s="201"/>
    </row>
    <row r="2593" ht="12">
      <c r="D2593" s="201"/>
    </row>
    <row r="2594" ht="12">
      <c r="D2594" s="201"/>
    </row>
    <row r="2595" ht="12">
      <c r="D2595" s="201"/>
    </row>
    <row r="2596" ht="12">
      <c r="D2596" s="201"/>
    </row>
    <row r="2597" ht="12">
      <c r="D2597" s="201"/>
    </row>
    <row r="2598" ht="12">
      <c r="D2598" s="201"/>
    </row>
    <row r="2599" ht="12">
      <c r="D2599" s="201"/>
    </row>
    <row r="2600" ht="12">
      <c r="D2600" s="201"/>
    </row>
    <row r="2601" ht="12">
      <c r="D2601" s="201"/>
    </row>
    <row r="2602" ht="12">
      <c r="D2602" s="201"/>
    </row>
    <row r="2603" ht="12">
      <c r="D2603" s="201"/>
    </row>
    <row r="2604" ht="12">
      <c r="D2604" s="201"/>
    </row>
    <row r="2605" ht="12">
      <c r="D2605" s="201"/>
    </row>
    <row r="2606" ht="12">
      <c r="D2606" s="201"/>
    </row>
    <row r="2607" ht="12">
      <c r="D2607" s="201"/>
    </row>
    <row r="2608" ht="12">
      <c r="D2608" s="201"/>
    </row>
    <row r="2609" ht="12">
      <c r="D2609" s="201"/>
    </row>
    <row r="2610" ht="12">
      <c r="D2610" s="201"/>
    </row>
    <row r="2611" ht="12">
      <c r="D2611" s="201"/>
    </row>
    <row r="2612" ht="12">
      <c r="D2612" s="201"/>
    </row>
    <row r="2613" ht="12">
      <c r="D2613" s="201"/>
    </row>
    <row r="2614" ht="12">
      <c r="D2614" s="201"/>
    </row>
    <row r="2615" ht="12">
      <c r="D2615" s="201"/>
    </row>
    <row r="2616" ht="12">
      <c r="D2616" s="201"/>
    </row>
    <row r="2617" ht="12">
      <c r="D2617" s="201"/>
    </row>
    <row r="2618" ht="12">
      <c r="D2618" s="201"/>
    </row>
    <row r="2619" ht="12">
      <c r="D2619" s="201"/>
    </row>
    <row r="2620" ht="12">
      <c r="D2620" s="201"/>
    </row>
    <row r="2621" ht="12">
      <c r="D2621" s="201"/>
    </row>
    <row r="2622" ht="12">
      <c r="D2622" s="201"/>
    </row>
    <row r="2623" ht="12">
      <c r="D2623" s="201"/>
    </row>
    <row r="2624" ht="12">
      <c r="D2624" s="201"/>
    </row>
    <row r="2625" ht="12">
      <c r="D2625" s="201"/>
    </row>
    <row r="2626" ht="12">
      <c r="D2626" s="201"/>
    </row>
    <row r="2627" ht="12">
      <c r="D2627" s="201"/>
    </row>
    <row r="2628" ht="12">
      <c r="D2628" s="201"/>
    </row>
    <row r="2629" ht="12">
      <c r="D2629" s="201"/>
    </row>
    <row r="2630" ht="12">
      <c r="D2630" s="201"/>
    </row>
    <row r="2631" ht="12">
      <c r="D2631" s="201"/>
    </row>
    <row r="2632" ht="12">
      <c r="D2632" s="201"/>
    </row>
    <row r="2633" ht="12">
      <c r="D2633" s="201"/>
    </row>
    <row r="2634" ht="12">
      <c r="D2634" s="201"/>
    </row>
    <row r="2635" ht="12">
      <c r="D2635" s="201"/>
    </row>
    <row r="2636" ht="12">
      <c r="D2636" s="201"/>
    </row>
    <row r="2637" ht="12">
      <c r="D2637" s="201"/>
    </row>
    <row r="2638" ht="12">
      <c r="D2638" s="201"/>
    </row>
    <row r="2639" ht="12">
      <c r="D2639" s="201"/>
    </row>
    <row r="2640" ht="12">
      <c r="D2640" s="201"/>
    </row>
    <row r="2641" ht="12">
      <c r="D2641" s="201"/>
    </row>
    <row r="2642" ht="12">
      <c r="D2642" s="201"/>
    </row>
    <row r="2643" ht="12">
      <c r="D2643" s="201"/>
    </row>
    <row r="2644" ht="12">
      <c r="D2644" s="201"/>
    </row>
    <row r="2645" ht="12">
      <c r="D2645" s="201"/>
    </row>
    <row r="2646" ht="12">
      <c r="D2646" s="201"/>
    </row>
    <row r="2647" ht="12">
      <c r="D2647" s="201"/>
    </row>
    <row r="2648" ht="12">
      <c r="D2648" s="201"/>
    </row>
    <row r="2649" ht="12">
      <c r="D2649" s="201"/>
    </row>
    <row r="2650" ht="12">
      <c r="D2650" s="201"/>
    </row>
    <row r="2651" ht="12">
      <c r="D2651" s="201"/>
    </row>
    <row r="2652" ht="12">
      <c r="D2652" s="201"/>
    </row>
    <row r="2653" ht="12">
      <c r="D2653" s="201"/>
    </row>
    <row r="2654" ht="12">
      <c r="D2654" s="201"/>
    </row>
    <row r="2655" ht="12">
      <c r="D2655" s="201"/>
    </row>
    <row r="2656" ht="12">
      <c r="D2656" s="201"/>
    </row>
    <row r="2657" ht="12">
      <c r="D2657" s="201"/>
    </row>
    <row r="2658" ht="12">
      <c r="D2658" s="201"/>
    </row>
    <row r="2659" ht="12">
      <c r="D2659" s="201"/>
    </row>
    <row r="2660" ht="12">
      <c r="D2660" s="201"/>
    </row>
    <row r="2661" ht="12">
      <c r="D2661" s="201"/>
    </row>
    <row r="2662" ht="12">
      <c r="D2662" s="201"/>
    </row>
    <row r="2663" ht="12">
      <c r="D2663" s="201"/>
    </row>
    <row r="2664" ht="12">
      <c r="D2664" s="201"/>
    </row>
    <row r="2665" ht="12">
      <c r="D2665" s="201"/>
    </row>
    <row r="2666" ht="12">
      <c r="D2666" s="201"/>
    </row>
    <row r="2667" ht="12">
      <c r="D2667" s="201"/>
    </row>
    <row r="2668" ht="12">
      <c r="D2668" s="201"/>
    </row>
    <row r="2669" ht="12">
      <c r="D2669" s="201"/>
    </row>
    <row r="2670" ht="12">
      <c r="D2670" s="201"/>
    </row>
    <row r="2671" ht="12">
      <c r="D2671" s="201"/>
    </row>
    <row r="2672" ht="12">
      <c r="D2672" s="201"/>
    </row>
    <row r="2673" ht="12">
      <c r="D2673" s="201"/>
    </row>
    <row r="2674" ht="12">
      <c r="D2674" s="201"/>
    </row>
    <row r="2675" ht="12">
      <c r="D2675" s="201"/>
    </row>
    <row r="2676" ht="12">
      <c r="D2676" s="201"/>
    </row>
    <row r="2677" ht="12">
      <c r="D2677" s="201"/>
    </row>
    <row r="2678" ht="12">
      <c r="D2678" s="201"/>
    </row>
    <row r="2679" ht="12">
      <c r="D2679" s="201"/>
    </row>
    <row r="2680" ht="12">
      <c r="D2680" s="201"/>
    </row>
    <row r="2681" ht="12">
      <c r="D2681" s="201"/>
    </row>
    <row r="2682" ht="12">
      <c r="D2682" s="201"/>
    </row>
    <row r="2683" ht="12">
      <c r="D2683" s="201"/>
    </row>
    <row r="2684" ht="12">
      <c r="D2684" s="201"/>
    </row>
    <row r="2685" ht="12">
      <c r="D2685" s="201"/>
    </row>
    <row r="2686" ht="12">
      <c r="D2686" s="201"/>
    </row>
    <row r="2687" ht="12">
      <c r="D2687" s="201"/>
    </row>
    <row r="2688" ht="12">
      <c r="D2688" s="201"/>
    </row>
    <row r="2689" ht="12">
      <c r="D2689" s="201"/>
    </row>
    <row r="2690" ht="12">
      <c r="D2690" s="201"/>
    </row>
    <row r="2691" ht="12">
      <c r="D2691" s="201"/>
    </row>
    <row r="2692" ht="12">
      <c r="D2692" s="201"/>
    </row>
    <row r="2693" ht="12">
      <c r="D2693" s="201"/>
    </row>
    <row r="2694" ht="12">
      <c r="D2694" s="201"/>
    </row>
    <row r="2695" ht="12">
      <c r="D2695" s="201"/>
    </row>
    <row r="2696" ht="12">
      <c r="D2696" s="201"/>
    </row>
    <row r="2697" ht="12">
      <c r="D2697" s="201"/>
    </row>
    <row r="2698" ht="12">
      <c r="D2698" s="201"/>
    </row>
    <row r="2699" ht="12">
      <c r="D2699" s="201"/>
    </row>
    <row r="2700" ht="12">
      <c r="D2700" s="201"/>
    </row>
    <row r="2701" ht="12">
      <c r="D2701" s="201"/>
    </row>
    <row r="2702" ht="12">
      <c r="D2702" s="201"/>
    </row>
    <row r="2703" ht="12">
      <c r="D2703" s="201"/>
    </row>
    <row r="2704" ht="12">
      <c r="D2704" s="201"/>
    </row>
    <row r="2705" ht="12">
      <c r="D2705" s="201"/>
    </row>
    <row r="2706" ht="12">
      <c r="D2706" s="201"/>
    </row>
    <row r="2707" ht="12">
      <c r="D2707" s="201"/>
    </row>
    <row r="2708" ht="12">
      <c r="D2708" s="201"/>
    </row>
    <row r="2709" ht="12">
      <c r="D2709" s="201"/>
    </row>
    <row r="2710" ht="12">
      <c r="D2710" s="201"/>
    </row>
    <row r="2711" ht="12">
      <c r="D2711" s="201"/>
    </row>
    <row r="2712" ht="12">
      <c r="D2712" s="201"/>
    </row>
    <row r="2713" ht="12">
      <c r="D2713" s="201"/>
    </row>
    <row r="2714" ht="12">
      <c r="D2714" s="201"/>
    </row>
    <row r="2715" ht="12">
      <c r="D2715" s="201"/>
    </row>
    <row r="2716" ht="12">
      <c r="D2716" s="201"/>
    </row>
    <row r="2717" ht="12">
      <c r="D2717" s="201"/>
    </row>
    <row r="2718" ht="12">
      <c r="D2718" s="201"/>
    </row>
    <row r="2719" ht="12">
      <c r="D2719" s="201"/>
    </row>
    <row r="2720" ht="12">
      <c r="D2720" s="201"/>
    </row>
    <row r="2721" ht="12">
      <c r="D2721" s="201"/>
    </row>
    <row r="2722" ht="12">
      <c r="D2722" s="201"/>
    </row>
    <row r="2723" ht="12">
      <c r="D2723" s="201"/>
    </row>
    <row r="2724" ht="12">
      <c r="D2724" s="201"/>
    </row>
    <row r="2725" ht="12">
      <c r="D2725" s="201"/>
    </row>
    <row r="2726" ht="12">
      <c r="D2726" s="201"/>
    </row>
    <row r="2727" ht="12">
      <c r="D2727" s="201"/>
    </row>
    <row r="2728" ht="12">
      <c r="D2728" s="201"/>
    </row>
    <row r="2729" ht="12">
      <c r="D2729" s="201"/>
    </row>
    <row r="2730" ht="12">
      <c r="D2730" s="201"/>
    </row>
    <row r="2731" ht="12">
      <c r="D2731" s="201"/>
    </row>
    <row r="2732" ht="12">
      <c r="D2732" s="201"/>
    </row>
    <row r="2733" ht="12">
      <c r="D2733" s="201"/>
    </row>
    <row r="2734" ht="12">
      <c r="D2734" s="201"/>
    </row>
    <row r="2735" ht="12">
      <c r="D2735" s="201"/>
    </row>
    <row r="2736" ht="12">
      <c r="D2736" s="201"/>
    </row>
    <row r="2737" ht="12">
      <c r="D2737" s="201"/>
    </row>
    <row r="2738" ht="12">
      <c r="D2738" s="201"/>
    </row>
    <row r="2739" ht="12">
      <c r="D2739" s="201"/>
    </row>
    <row r="2740" ht="12">
      <c r="D2740" s="201"/>
    </row>
    <row r="2741" ht="12">
      <c r="D2741" s="201"/>
    </row>
    <row r="2742" ht="12">
      <c r="D2742" s="201"/>
    </row>
    <row r="2743" ht="12">
      <c r="D2743" s="201"/>
    </row>
    <row r="2744" ht="12">
      <c r="D2744" s="201"/>
    </row>
    <row r="2745" ht="12">
      <c r="D2745" s="201"/>
    </row>
    <row r="2746" ht="12">
      <c r="D2746" s="201"/>
    </row>
    <row r="2747" ht="12">
      <c r="D2747" s="201"/>
    </row>
    <row r="2748" ht="12">
      <c r="D2748" s="201"/>
    </row>
    <row r="2749" ht="12">
      <c r="D2749" s="201"/>
    </row>
    <row r="2750" ht="12">
      <c r="D2750" s="201"/>
    </row>
    <row r="2751" ht="12">
      <c r="D2751" s="201"/>
    </row>
    <row r="2752" ht="12">
      <c r="D2752" s="201"/>
    </row>
    <row r="2753" ht="12">
      <c r="D2753" s="201"/>
    </row>
    <row r="2754" ht="12">
      <c r="D2754" s="201"/>
    </row>
    <row r="2755" ht="12">
      <c r="D2755" s="201"/>
    </row>
    <row r="2756" ht="12">
      <c r="D2756" s="201"/>
    </row>
    <row r="2757" ht="12">
      <c r="D2757" s="201"/>
    </row>
    <row r="2758" ht="12">
      <c r="D2758" s="201"/>
    </row>
    <row r="2759" ht="12">
      <c r="D2759" s="201"/>
    </row>
    <row r="2760" ht="12">
      <c r="D2760" s="201"/>
    </row>
    <row r="2761" ht="12">
      <c r="D2761" s="201"/>
    </row>
    <row r="2762" ht="12">
      <c r="D2762" s="201"/>
    </row>
    <row r="2763" ht="12">
      <c r="D2763" s="201"/>
    </row>
    <row r="2764" ht="12">
      <c r="D2764" s="201"/>
    </row>
    <row r="2765" ht="12">
      <c r="D2765" s="201"/>
    </row>
    <row r="2766" ht="12">
      <c r="D2766" s="201"/>
    </row>
    <row r="2767" ht="12">
      <c r="D2767" s="201"/>
    </row>
    <row r="2768" ht="12">
      <c r="D2768" s="201"/>
    </row>
    <row r="2769" ht="12">
      <c r="D2769" s="201"/>
    </row>
    <row r="2770" ht="12">
      <c r="D2770" s="201"/>
    </row>
    <row r="2771" ht="12">
      <c r="D2771" s="201"/>
    </row>
    <row r="2772" ht="12">
      <c r="D2772" s="201"/>
    </row>
    <row r="2773" ht="12">
      <c r="D2773" s="201"/>
    </row>
    <row r="2774" ht="12">
      <c r="D2774" s="201"/>
    </row>
    <row r="2775" ht="12">
      <c r="D2775" s="201"/>
    </row>
    <row r="2776" ht="12">
      <c r="D2776" s="201"/>
    </row>
    <row r="2777" ht="12">
      <c r="D2777" s="201"/>
    </row>
    <row r="2778" ht="12">
      <c r="D2778" s="201"/>
    </row>
    <row r="2779" ht="12">
      <c r="D2779" s="201"/>
    </row>
    <row r="2780" ht="12">
      <c r="D2780" s="201"/>
    </row>
    <row r="2781" ht="12">
      <c r="D2781" s="201"/>
    </row>
    <row r="2782" ht="12">
      <c r="D2782" s="201"/>
    </row>
    <row r="2783" ht="12">
      <c r="D2783" s="201"/>
    </row>
    <row r="2784" ht="12">
      <c r="D2784" s="201"/>
    </row>
    <row r="2785" ht="12">
      <c r="D2785" s="201"/>
    </row>
    <row r="2786" ht="12">
      <c r="D2786" s="201"/>
    </row>
    <row r="2787" ht="12">
      <c r="D2787" s="201"/>
    </row>
    <row r="2788" ht="12">
      <c r="D2788" s="201"/>
    </row>
    <row r="2789" ht="12">
      <c r="D2789" s="201"/>
    </row>
    <row r="2790" ht="12">
      <c r="D2790" s="201"/>
    </row>
    <row r="2791" ht="12">
      <c r="D2791" s="201"/>
    </row>
    <row r="2792" ht="12">
      <c r="D2792" s="201"/>
    </row>
    <row r="2793" ht="12">
      <c r="D2793" s="201"/>
    </row>
    <row r="2794" ht="12">
      <c r="D2794" s="201"/>
    </row>
    <row r="2795" ht="12">
      <c r="D2795" s="201"/>
    </row>
    <row r="2796" ht="12">
      <c r="D2796" s="201"/>
    </row>
    <row r="2797" ht="12">
      <c r="D2797" s="201"/>
    </row>
    <row r="2798" ht="12">
      <c r="D2798" s="201"/>
    </row>
    <row r="2799" ht="12">
      <c r="D2799" s="201"/>
    </row>
    <row r="2800" ht="12">
      <c r="D2800" s="201"/>
    </row>
    <row r="2801" ht="12">
      <c r="D2801" s="201"/>
    </row>
    <row r="2802" ht="12">
      <c r="D2802" s="201"/>
    </row>
    <row r="2803" ht="12">
      <c r="D2803" s="201"/>
    </row>
    <row r="2804" ht="12">
      <c r="D2804" s="201"/>
    </row>
    <row r="2805" ht="12">
      <c r="D2805" s="201"/>
    </row>
    <row r="2806" ht="12">
      <c r="D2806" s="201"/>
    </row>
    <row r="2807" ht="12">
      <c r="D2807" s="201"/>
    </row>
    <row r="2808" ht="12">
      <c r="D2808" s="201"/>
    </row>
    <row r="2809" ht="12">
      <c r="D2809" s="201"/>
    </row>
    <row r="2810" ht="12">
      <c r="D2810" s="201"/>
    </row>
    <row r="2811" ht="12">
      <c r="D2811" s="201"/>
    </row>
    <row r="2812" ht="12">
      <c r="D2812" s="201"/>
    </row>
    <row r="2813" ht="12">
      <c r="D2813" s="201"/>
    </row>
    <row r="2814" ht="12">
      <c r="D2814" s="201"/>
    </row>
    <row r="2815" ht="12">
      <c r="D2815" s="201"/>
    </row>
    <row r="2816" ht="12">
      <c r="D2816" s="201"/>
    </row>
    <row r="2817" ht="12">
      <c r="D2817" s="201"/>
    </row>
    <row r="2818" ht="12">
      <c r="D2818" s="201"/>
    </row>
    <row r="2819" ht="12">
      <c r="D2819" s="201"/>
    </row>
    <row r="2820" ht="12">
      <c r="D2820" s="201"/>
    </row>
    <row r="2821" ht="12">
      <c r="D2821" s="201"/>
    </row>
    <row r="2822" ht="12">
      <c r="D2822" s="201"/>
    </row>
    <row r="2823" ht="12">
      <c r="D2823" s="201"/>
    </row>
    <row r="2824" ht="12">
      <c r="D2824" s="201"/>
    </row>
    <row r="2825" ht="12">
      <c r="D2825" s="201"/>
    </row>
    <row r="2826" ht="12">
      <c r="D2826" s="201"/>
    </row>
    <row r="2827" ht="12">
      <c r="D2827" s="201"/>
    </row>
    <row r="2828" ht="12">
      <c r="D2828" s="201"/>
    </row>
    <row r="2829" ht="12">
      <c r="D2829" s="201"/>
    </row>
    <row r="2830" ht="12">
      <c r="D2830" s="201"/>
    </row>
    <row r="2831" ht="12">
      <c r="D2831" s="201"/>
    </row>
    <row r="2832" ht="12">
      <c r="D2832" s="201"/>
    </row>
    <row r="2833" ht="12">
      <c r="D2833" s="201"/>
    </row>
    <row r="2834" ht="12">
      <c r="D2834" s="201"/>
    </row>
    <row r="2835" ht="12">
      <c r="D2835" s="201"/>
    </row>
    <row r="2836" ht="12">
      <c r="D2836" s="201"/>
    </row>
    <row r="2837" ht="12">
      <c r="D2837" s="201"/>
    </row>
    <row r="2838" ht="12">
      <c r="D2838" s="201"/>
    </row>
    <row r="2839" ht="12">
      <c r="D2839" s="201"/>
    </row>
    <row r="2840" ht="12">
      <c r="D2840" s="201"/>
    </row>
    <row r="2841" ht="12">
      <c r="D2841" s="201"/>
    </row>
    <row r="2842" ht="12">
      <c r="D2842" s="201"/>
    </row>
    <row r="2843" ht="12">
      <c r="D2843" s="201"/>
    </row>
    <row r="2844" ht="12">
      <c r="D2844" s="201"/>
    </row>
    <row r="2845" ht="12">
      <c r="D2845" s="201"/>
    </row>
    <row r="2846" ht="12">
      <c r="D2846" s="201"/>
    </row>
    <row r="2847" ht="12">
      <c r="D2847" s="201"/>
    </row>
    <row r="2848" ht="12">
      <c r="D2848" s="201"/>
    </row>
    <row r="2849" ht="12">
      <c r="D2849" s="201"/>
    </row>
    <row r="2850" ht="12">
      <c r="D2850" s="201"/>
    </row>
    <row r="2851" ht="12">
      <c r="D2851" s="201"/>
    </row>
    <row r="2852" ht="12">
      <c r="D2852" s="201"/>
    </row>
    <row r="2853" ht="12">
      <c r="D2853" s="201"/>
    </row>
    <row r="2854" ht="12">
      <c r="D2854" s="201"/>
    </row>
    <row r="2855" ht="12">
      <c r="D2855" s="201"/>
    </row>
    <row r="2856" ht="12">
      <c r="D2856" s="201"/>
    </row>
    <row r="2857" ht="12">
      <c r="D2857" s="201"/>
    </row>
    <row r="2858" ht="12">
      <c r="D2858" s="201"/>
    </row>
    <row r="2859" ht="12">
      <c r="D2859" s="201"/>
    </row>
    <row r="2860" ht="12">
      <c r="D2860" s="201"/>
    </row>
    <row r="2861" ht="12">
      <c r="D2861" s="201"/>
    </row>
    <row r="2862" ht="12">
      <c r="D2862" s="201"/>
    </row>
    <row r="2863" ht="12">
      <c r="D2863" s="201"/>
    </row>
    <row r="2864" ht="12">
      <c r="D2864" s="201"/>
    </row>
    <row r="2865" ht="12">
      <c r="D2865" s="201"/>
    </row>
    <row r="2866" ht="12">
      <c r="D2866" s="201"/>
    </row>
    <row r="2867" ht="12">
      <c r="D2867" s="201"/>
    </row>
    <row r="2868" ht="12">
      <c r="D2868" s="201"/>
    </row>
    <row r="2869" ht="12">
      <c r="D2869" s="201"/>
    </row>
    <row r="2870" ht="12">
      <c r="D2870" s="201"/>
    </row>
    <row r="2871" ht="12">
      <c r="D2871" s="201"/>
    </row>
    <row r="2872" ht="12">
      <c r="D2872" s="201"/>
    </row>
    <row r="2873" ht="12">
      <c r="D2873" s="201"/>
    </row>
    <row r="2874" ht="12">
      <c r="D2874" s="201"/>
    </row>
    <row r="2875" ht="12">
      <c r="D2875" s="201"/>
    </row>
    <row r="2876" ht="12">
      <c r="D2876" s="201"/>
    </row>
    <row r="2877" ht="12">
      <c r="D2877" s="201"/>
    </row>
    <row r="2878" ht="12">
      <c r="D2878" s="201"/>
    </row>
    <row r="2879" ht="12">
      <c r="D2879" s="201"/>
    </row>
    <row r="2880" ht="12">
      <c r="D2880" s="201"/>
    </row>
    <row r="2881" ht="12">
      <c r="D2881" s="201"/>
    </row>
    <row r="2882" ht="12">
      <c r="D2882" s="201"/>
    </row>
    <row r="2883" ht="12">
      <c r="D2883" s="201"/>
    </row>
    <row r="2884" ht="12">
      <c r="D2884" s="201"/>
    </row>
    <row r="2885" ht="12">
      <c r="D2885" s="201"/>
    </row>
    <row r="2886" ht="12">
      <c r="D2886" s="201"/>
    </row>
    <row r="2887" ht="12">
      <c r="D2887" s="201"/>
    </row>
    <row r="2888" ht="12">
      <c r="D2888" s="201"/>
    </row>
    <row r="2889" ht="12">
      <c r="D2889" s="201"/>
    </row>
    <row r="2890" ht="12">
      <c r="D2890" s="201"/>
    </row>
    <row r="2891" ht="12">
      <c r="D2891" s="201"/>
    </row>
    <row r="2892" ht="12">
      <c r="D2892" s="201"/>
    </row>
    <row r="2893" ht="12">
      <c r="D2893" s="201"/>
    </row>
    <row r="2894" ht="12">
      <c r="D2894" s="201"/>
    </row>
    <row r="2895" ht="12">
      <c r="D2895" s="201"/>
    </row>
    <row r="2896" ht="12">
      <c r="D2896" s="201"/>
    </row>
    <row r="2897" ht="12">
      <c r="D2897" s="201"/>
    </row>
    <row r="2898" ht="12">
      <c r="D2898" s="201"/>
    </row>
    <row r="2899" ht="12">
      <c r="D2899" s="201"/>
    </row>
    <row r="2900" ht="12">
      <c r="D2900" s="201"/>
    </row>
    <row r="2901" ht="12">
      <c r="D2901" s="201"/>
    </row>
    <row r="2902" ht="12">
      <c r="D2902" s="201"/>
    </row>
    <row r="2903" ht="12">
      <c r="D2903" s="201"/>
    </row>
    <row r="2904" ht="12">
      <c r="D2904" s="201"/>
    </row>
    <row r="2905" ht="12">
      <c r="D2905" s="201"/>
    </row>
    <row r="2906" ht="12">
      <c r="D2906" s="201"/>
    </row>
    <row r="2907" ht="12">
      <c r="D2907" s="201"/>
    </row>
    <row r="2908" ht="12">
      <c r="D2908" s="201"/>
    </row>
    <row r="2909" ht="12">
      <c r="D2909" s="201"/>
    </row>
    <row r="2910" ht="12">
      <c r="D2910" s="201"/>
    </row>
    <row r="2911" ht="12">
      <c r="D2911" s="201"/>
    </row>
    <row r="2912" ht="12">
      <c r="D2912" s="201"/>
    </row>
    <row r="2913" ht="12">
      <c r="D2913" s="201"/>
    </row>
    <row r="2914" ht="12">
      <c r="D2914" s="201"/>
    </row>
    <row r="2915" ht="12">
      <c r="D2915" s="201"/>
    </row>
    <row r="2916" ht="12">
      <c r="D2916" s="201"/>
    </row>
    <row r="2917" ht="12">
      <c r="D2917" s="201"/>
    </row>
    <row r="2918" ht="12">
      <c r="D2918" s="201"/>
    </row>
    <row r="2919" ht="12">
      <c r="D2919" s="201"/>
    </row>
    <row r="2920" ht="12">
      <c r="D2920" s="201"/>
    </row>
    <row r="2921" ht="12">
      <c r="D2921" s="201"/>
    </row>
    <row r="2922" ht="12">
      <c r="D2922" s="201"/>
    </row>
    <row r="2923" ht="12">
      <c r="D2923" s="201"/>
    </row>
    <row r="2924" ht="12">
      <c r="D2924" s="201"/>
    </row>
    <row r="2925" ht="12">
      <c r="D2925" s="201"/>
    </row>
    <row r="2926" ht="12">
      <c r="D2926" s="201"/>
    </row>
    <row r="2927" ht="12">
      <c r="D2927" s="201"/>
    </row>
    <row r="2928" ht="12">
      <c r="D2928" s="201"/>
    </row>
    <row r="2929" ht="12">
      <c r="D2929" s="201"/>
    </row>
    <row r="2930" ht="12">
      <c r="D2930" s="201"/>
    </row>
    <row r="2931" ht="12">
      <c r="D2931" s="201"/>
    </row>
    <row r="2932" ht="12">
      <c r="D2932" s="201"/>
    </row>
    <row r="2933" ht="12">
      <c r="D2933" s="201"/>
    </row>
    <row r="2934" ht="12">
      <c r="D2934" s="201"/>
    </row>
    <row r="2935" ht="12">
      <c r="D2935" s="201"/>
    </row>
    <row r="2936" ht="12">
      <c r="D2936" s="201"/>
    </row>
    <row r="2937" ht="12">
      <c r="D2937" s="201"/>
    </row>
    <row r="2938" ht="12">
      <c r="D2938" s="201"/>
    </row>
    <row r="2939" ht="12">
      <c r="D2939" s="201"/>
    </row>
    <row r="2940" ht="12">
      <c r="D2940" s="201"/>
    </row>
    <row r="2941" ht="12">
      <c r="D2941" s="201"/>
    </row>
    <row r="2942" ht="12">
      <c r="D2942" s="201"/>
    </row>
    <row r="2943" ht="12">
      <c r="D2943" s="201"/>
    </row>
    <row r="2944" ht="12">
      <c r="D2944" s="201"/>
    </row>
    <row r="2945" ht="12">
      <c r="D2945" s="201"/>
    </row>
    <row r="2946" ht="12">
      <c r="D2946" s="201"/>
    </row>
    <row r="2947" ht="12">
      <c r="D2947" s="201"/>
    </row>
    <row r="2948" ht="12">
      <c r="D2948" s="201"/>
    </row>
    <row r="2949" ht="12">
      <c r="D2949" s="201"/>
    </row>
    <row r="2950" ht="12">
      <c r="D2950" s="201"/>
    </row>
    <row r="2951" ht="12">
      <c r="D2951" s="201"/>
    </row>
    <row r="2952" ht="12">
      <c r="D2952" s="201"/>
    </row>
    <row r="2953" ht="12">
      <c r="D2953" s="201"/>
    </row>
    <row r="2954" ht="12">
      <c r="D2954" s="201"/>
    </row>
    <row r="2955" ht="12">
      <c r="D2955" s="201"/>
    </row>
    <row r="2956" ht="12">
      <c r="D2956" s="201"/>
    </row>
    <row r="2957" ht="12">
      <c r="D2957" s="201"/>
    </row>
    <row r="2958" ht="12">
      <c r="D2958" s="201"/>
    </row>
    <row r="2959" ht="12">
      <c r="D2959" s="201"/>
    </row>
    <row r="2960" ht="12">
      <c r="D2960" s="201"/>
    </row>
    <row r="2961" ht="12">
      <c r="D2961" s="201"/>
    </row>
    <row r="2962" ht="12">
      <c r="D2962" s="201"/>
    </row>
    <row r="2963" ht="12">
      <c r="D2963" s="201"/>
    </row>
    <row r="2964" ht="12">
      <c r="D2964" s="201"/>
    </row>
    <row r="2965" ht="12">
      <c r="D2965" s="201"/>
    </row>
    <row r="2966" ht="12">
      <c r="D2966" s="201"/>
    </row>
    <row r="2967" ht="12">
      <c r="D2967" s="201"/>
    </row>
    <row r="2968" ht="12">
      <c r="D2968" s="201"/>
    </row>
    <row r="2969" ht="12">
      <c r="D2969" s="201"/>
    </row>
    <row r="2970" ht="12">
      <c r="D2970" s="201"/>
    </row>
    <row r="2971" ht="12">
      <c r="D2971" s="201"/>
    </row>
    <row r="2972" ht="12">
      <c r="D2972" s="201"/>
    </row>
    <row r="2973" ht="12">
      <c r="D2973" s="201"/>
    </row>
    <row r="2974" ht="12">
      <c r="D2974" s="201"/>
    </row>
    <row r="2975" ht="12">
      <c r="D2975" s="201"/>
    </row>
    <row r="2976" ht="12">
      <c r="D2976" s="201"/>
    </row>
    <row r="2977" ht="12">
      <c r="D2977" s="201"/>
    </row>
    <row r="2978" ht="12">
      <c r="D2978" s="201"/>
    </row>
    <row r="2979" ht="12">
      <c r="D2979" s="201"/>
    </row>
    <row r="2980" ht="12">
      <c r="D2980" s="201"/>
    </row>
    <row r="2981" ht="12">
      <c r="D2981" s="201"/>
    </row>
    <row r="2982" ht="12">
      <c r="D2982" s="201"/>
    </row>
    <row r="2983" ht="12">
      <c r="D2983" s="201"/>
    </row>
    <row r="2984" ht="12">
      <c r="D2984" s="201"/>
    </row>
    <row r="2985" ht="12">
      <c r="D2985" s="201"/>
    </row>
    <row r="2986" ht="12">
      <c r="D2986" s="201"/>
    </row>
    <row r="2987" ht="12">
      <c r="D2987" s="201"/>
    </row>
    <row r="2988" ht="12">
      <c r="D2988" s="201"/>
    </row>
    <row r="2989" ht="12">
      <c r="D2989" s="201"/>
    </row>
    <row r="2990" ht="12">
      <c r="D2990" s="201"/>
    </row>
    <row r="2991" ht="12">
      <c r="D2991" s="201"/>
    </row>
    <row r="2992" ht="12">
      <c r="D2992" s="201"/>
    </row>
    <row r="2993" ht="12">
      <c r="D2993" s="201"/>
    </row>
    <row r="2994" ht="12">
      <c r="D2994" s="201"/>
    </row>
    <row r="2995" ht="12">
      <c r="D2995" s="201"/>
    </row>
    <row r="2996" ht="12">
      <c r="D2996" s="201"/>
    </row>
    <row r="2997" ht="12">
      <c r="D2997" s="201"/>
    </row>
    <row r="2998" ht="12">
      <c r="D2998" s="201"/>
    </row>
    <row r="2999" ht="12">
      <c r="D2999" s="201"/>
    </row>
    <row r="3000" ht="12">
      <c r="D3000" s="201"/>
    </row>
    <row r="3001" ht="12">
      <c r="D3001" s="201"/>
    </row>
    <row r="3002" ht="12">
      <c r="D3002" s="201"/>
    </row>
    <row r="3003" ht="12">
      <c r="D3003" s="201"/>
    </row>
    <row r="3004" ht="12">
      <c r="D3004" s="201"/>
    </row>
    <row r="3005" ht="12">
      <c r="D3005" s="201"/>
    </row>
    <row r="3006" ht="12">
      <c r="D3006" s="201"/>
    </row>
    <row r="3007" ht="12">
      <c r="D3007" s="201"/>
    </row>
    <row r="3008" ht="12">
      <c r="D3008" s="201"/>
    </row>
    <row r="3009" ht="12">
      <c r="D3009" s="201"/>
    </row>
    <row r="3010" ht="12">
      <c r="D3010" s="201"/>
    </row>
    <row r="3011" ht="12">
      <c r="D3011" s="201"/>
    </row>
    <row r="3012" ht="12">
      <c r="D3012" s="201"/>
    </row>
    <row r="3013" ht="12">
      <c r="D3013" s="201"/>
    </row>
    <row r="3014" ht="12">
      <c r="D3014" s="201"/>
    </row>
    <row r="3015" ht="12">
      <c r="D3015" s="201"/>
    </row>
    <row r="3016" ht="12">
      <c r="D3016" s="201"/>
    </row>
    <row r="3017" ht="12">
      <c r="D3017" s="201"/>
    </row>
    <row r="3018" ht="12">
      <c r="D3018" s="201"/>
    </row>
    <row r="3019" ht="12">
      <c r="D3019" s="201"/>
    </row>
    <row r="3020" ht="12">
      <c r="D3020" s="201"/>
    </row>
    <row r="3021" ht="12">
      <c r="D3021" s="201"/>
    </row>
    <row r="3022" ht="12">
      <c r="D3022" s="201"/>
    </row>
    <row r="3023" ht="12">
      <c r="D3023" s="201"/>
    </row>
    <row r="3024" ht="12">
      <c r="D3024" s="201"/>
    </row>
    <row r="3025" ht="12">
      <c r="D3025" s="201"/>
    </row>
    <row r="3026" ht="12">
      <c r="D3026" s="201"/>
    </row>
    <row r="3027" ht="12">
      <c r="D3027" s="201"/>
    </row>
    <row r="3028" ht="12">
      <c r="D3028" s="201"/>
    </row>
    <row r="3029" ht="12">
      <c r="D3029" s="201"/>
    </row>
    <row r="3030" ht="12">
      <c r="D3030" s="201"/>
    </row>
    <row r="3031" ht="12">
      <c r="D3031" s="201"/>
    </row>
    <row r="3032" ht="12">
      <c r="D3032" s="201"/>
    </row>
    <row r="3033" ht="12">
      <c r="D3033" s="201"/>
    </row>
    <row r="3034" ht="12">
      <c r="D3034" s="201"/>
    </row>
    <row r="3035" ht="12">
      <c r="D3035" s="201"/>
    </row>
    <row r="3036" ht="12">
      <c r="D3036" s="201"/>
    </row>
    <row r="3037" ht="12">
      <c r="D3037" s="201"/>
    </row>
    <row r="3038" ht="12">
      <c r="D3038" s="201"/>
    </row>
    <row r="3039" ht="12">
      <c r="D3039" s="201"/>
    </row>
    <row r="3040" ht="12">
      <c r="D3040" s="201"/>
    </row>
    <row r="3041" ht="12">
      <c r="D3041" s="201"/>
    </row>
    <row r="3042" ht="12">
      <c r="D3042" s="201"/>
    </row>
    <row r="3043" ht="12">
      <c r="D3043" s="201"/>
    </row>
    <row r="3044" ht="12">
      <c r="D3044" s="201"/>
    </row>
    <row r="3045" ht="12">
      <c r="D3045" s="201"/>
    </row>
    <row r="3046" ht="12">
      <c r="D3046" s="201"/>
    </row>
    <row r="3047" ht="12">
      <c r="D3047" s="201"/>
    </row>
    <row r="3048" ht="12">
      <c r="D3048" s="201"/>
    </row>
    <row r="3049" ht="12">
      <c r="D3049" s="201"/>
    </row>
    <row r="3050" ht="12">
      <c r="D3050" s="201"/>
    </row>
    <row r="3051" ht="12">
      <c r="D3051" s="201"/>
    </row>
    <row r="3052" ht="12">
      <c r="D3052" s="201"/>
    </row>
    <row r="3053" ht="12">
      <c r="D3053" s="201"/>
    </row>
    <row r="3054" ht="12">
      <c r="D3054" s="201"/>
    </row>
    <row r="3055" ht="12">
      <c r="D3055" s="201"/>
    </row>
    <row r="3056" ht="12">
      <c r="D3056" s="201"/>
    </row>
    <row r="3057" ht="12">
      <c r="D3057" s="201"/>
    </row>
    <row r="3058" ht="12">
      <c r="D3058" s="201"/>
    </row>
    <row r="3059" ht="12">
      <c r="D3059" s="201"/>
    </row>
    <row r="3060" ht="12">
      <c r="D3060" s="201"/>
    </row>
    <row r="3061" ht="12">
      <c r="D3061" s="201"/>
    </row>
    <row r="3062" ht="12">
      <c r="D3062" s="201"/>
    </row>
    <row r="3063" ht="12">
      <c r="D3063" s="201"/>
    </row>
    <row r="3064" ht="12">
      <c r="D3064" s="201"/>
    </row>
    <row r="3065" ht="12">
      <c r="D3065" s="201"/>
    </row>
    <row r="3066" ht="12">
      <c r="D3066" s="201"/>
    </row>
    <row r="3067" ht="12">
      <c r="D3067" s="201"/>
    </row>
    <row r="3068" ht="12">
      <c r="D3068" s="201"/>
    </row>
    <row r="3069" ht="12">
      <c r="D3069" s="201"/>
    </row>
    <row r="3070" ht="12">
      <c r="D3070" s="201"/>
    </row>
    <row r="3071" ht="12">
      <c r="D3071" s="201"/>
    </row>
    <row r="3072" ht="12">
      <c r="D3072" s="201"/>
    </row>
    <row r="3073" ht="12">
      <c r="D3073" s="201"/>
    </row>
    <row r="3074" ht="12">
      <c r="D3074" s="201"/>
    </row>
    <row r="3075" ht="12">
      <c r="D3075" s="201"/>
    </row>
    <row r="3076" ht="12">
      <c r="D3076" s="201"/>
    </row>
    <row r="3077" ht="12">
      <c r="D3077" s="201"/>
    </row>
    <row r="3078" ht="12">
      <c r="D3078" s="201"/>
    </row>
    <row r="3079" ht="12">
      <c r="D3079" s="201"/>
    </row>
    <row r="3080" ht="12">
      <c r="D3080" s="201"/>
    </row>
    <row r="3081" ht="12">
      <c r="D3081" s="201"/>
    </row>
    <row r="3082" ht="12">
      <c r="D3082" s="201"/>
    </row>
    <row r="3083" ht="12">
      <c r="D3083" s="201"/>
    </row>
    <row r="3084" ht="12">
      <c r="D3084" s="201"/>
    </row>
    <row r="3085" ht="12">
      <c r="D3085" s="201"/>
    </row>
    <row r="3086" ht="12">
      <c r="D3086" s="201"/>
    </row>
    <row r="3087" ht="12">
      <c r="D3087" s="201"/>
    </row>
    <row r="3088" ht="12">
      <c r="D3088" s="201"/>
    </row>
    <row r="3089" ht="12">
      <c r="D3089" s="201"/>
    </row>
    <row r="3090" ht="12">
      <c r="D3090" s="201"/>
    </row>
    <row r="3091" ht="12">
      <c r="D3091" s="201"/>
    </row>
    <row r="3092" ht="12">
      <c r="D3092" s="201"/>
    </row>
    <row r="3093" ht="12">
      <c r="D3093" s="201"/>
    </row>
    <row r="3094" ht="12">
      <c r="D3094" s="201"/>
    </row>
    <row r="3095" ht="12">
      <c r="D3095" s="201"/>
    </row>
    <row r="3096" ht="12">
      <c r="D3096" s="201"/>
    </row>
    <row r="3097" ht="12">
      <c r="D3097" s="201"/>
    </row>
    <row r="3098" ht="12">
      <c r="D3098" s="201"/>
    </row>
    <row r="3099" ht="12">
      <c r="D3099" s="201"/>
    </row>
    <row r="3100" ht="12">
      <c r="D3100" s="201"/>
    </row>
    <row r="3101" ht="12">
      <c r="D3101" s="201"/>
    </row>
    <row r="3102" ht="12">
      <c r="D3102" s="201"/>
    </row>
    <row r="3103" ht="12">
      <c r="D3103" s="201"/>
    </row>
    <row r="3104" ht="12">
      <c r="D3104" s="201"/>
    </row>
    <row r="3105" ht="12">
      <c r="D3105" s="201"/>
    </row>
    <row r="3106" ht="12">
      <c r="D3106" s="201"/>
    </row>
    <row r="3107" ht="12">
      <c r="D3107" s="201"/>
    </row>
    <row r="3108" ht="12">
      <c r="D3108" s="201"/>
    </row>
    <row r="3109" ht="12">
      <c r="D3109" s="201"/>
    </row>
    <row r="3110" ht="12">
      <c r="D3110" s="201"/>
    </row>
    <row r="3111" ht="12">
      <c r="D3111" s="201"/>
    </row>
    <row r="3112" ht="12">
      <c r="D3112" s="201"/>
    </row>
    <row r="3113" ht="12">
      <c r="D3113" s="201"/>
    </row>
    <row r="3114" ht="12">
      <c r="D3114" s="201"/>
    </row>
    <row r="3115" ht="12">
      <c r="D3115" s="201"/>
    </row>
    <row r="3116" ht="12">
      <c r="D3116" s="201"/>
    </row>
    <row r="3117" ht="12">
      <c r="D3117" s="201"/>
    </row>
    <row r="3118" ht="12">
      <c r="D3118" s="201"/>
    </row>
    <row r="3119" ht="12">
      <c r="D3119" s="201"/>
    </row>
    <row r="3120" ht="12">
      <c r="D3120" s="201"/>
    </row>
    <row r="3121" ht="12">
      <c r="D3121" s="201"/>
    </row>
    <row r="3122" ht="12">
      <c r="D3122" s="201"/>
    </row>
    <row r="3123" ht="12">
      <c r="D3123" s="201"/>
    </row>
    <row r="3124" ht="12">
      <c r="D3124" s="201"/>
    </row>
    <row r="3125" ht="12">
      <c r="D3125" s="201"/>
    </row>
    <row r="3126" ht="12">
      <c r="D3126" s="201"/>
    </row>
    <row r="3127" ht="12">
      <c r="D3127" s="201"/>
    </row>
    <row r="3128" ht="12">
      <c r="D3128" s="201"/>
    </row>
    <row r="3129" ht="12">
      <c r="D3129" s="201"/>
    </row>
    <row r="3130" ht="12">
      <c r="D3130" s="201"/>
    </row>
    <row r="3131" ht="12">
      <c r="D3131" s="201"/>
    </row>
    <row r="3132" ht="12">
      <c r="D3132" s="201"/>
    </row>
    <row r="3133" ht="12">
      <c r="D3133" s="201"/>
    </row>
    <row r="3134" ht="12">
      <c r="D3134" s="201"/>
    </row>
    <row r="3135" ht="12">
      <c r="D3135" s="201"/>
    </row>
    <row r="3136" ht="12">
      <c r="D3136" s="201"/>
    </row>
    <row r="3137" ht="12">
      <c r="D3137" s="201"/>
    </row>
    <row r="3138" ht="12">
      <c r="D3138" s="201"/>
    </row>
    <row r="3139" ht="12">
      <c r="D3139" s="201"/>
    </row>
    <row r="3140" ht="12">
      <c r="D3140" s="201"/>
    </row>
    <row r="3141" ht="12">
      <c r="D3141" s="201"/>
    </row>
    <row r="3142" ht="12">
      <c r="D3142" s="201"/>
    </row>
    <row r="3143" ht="12">
      <c r="D3143" s="201"/>
    </row>
    <row r="3144" ht="12">
      <c r="D3144" s="201"/>
    </row>
    <row r="3145" ht="12">
      <c r="D3145" s="201"/>
    </row>
    <row r="3146" ht="12">
      <c r="D3146" s="201"/>
    </row>
    <row r="3147" ht="12">
      <c r="D3147" s="201"/>
    </row>
    <row r="3148" ht="12">
      <c r="D3148" s="201"/>
    </row>
    <row r="3149" ht="12">
      <c r="D3149" s="201"/>
    </row>
    <row r="3150" ht="12">
      <c r="D3150" s="201"/>
    </row>
    <row r="3151" ht="12">
      <c r="D3151" s="201"/>
    </row>
    <row r="3152" ht="12">
      <c r="D3152" s="201"/>
    </row>
    <row r="3153" ht="12">
      <c r="D3153" s="201"/>
    </row>
    <row r="3154" ht="12">
      <c r="D3154" s="201"/>
    </row>
    <row r="3155" ht="12">
      <c r="D3155" s="201"/>
    </row>
    <row r="3156" ht="12">
      <c r="D3156" s="201"/>
    </row>
    <row r="3157" ht="12">
      <c r="D3157" s="201"/>
    </row>
    <row r="3158" ht="12">
      <c r="D3158" s="201"/>
    </row>
    <row r="3159" ht="12">
      <c r="D3159" s="201"/>
    </row>
    <row r="3160" ht="12">
      <c r="D3160" s="201"/>
    </row>
    <row r="3161" ht="12">
      <c r="D3161" s="201"/>
    </row>
    <row r="3162" ht="12">
      <c r="D3162" s="201"/>
    </row>
    <row r="3163" ht="12">
      <c r="D3163" s="201"/>
    </row>
    <row r="3164" ht="12">
      <c r="D3164" s="201"/>
    </row>
    <row r="3165" ht="12">
      <c r="D3165" s="201"/>
    </row>
    <row r="3166" ht="12">
      <c r="D3166" s="201"/>
    </row>
    <row r="3167" ht="12">
      <c r="D3167" s="201"/>
    </row>
    <row r="3168" ht="12">
      <c r="D3168" s="201"/>
    </row>
    <row r="3169" ht="12">
      <c r="D3169" s="201"/>
    </row>
    <row r="3170" ht="12">
      <c r="D3170" s="201"/>
    </row>
    <row r="3171" ht="12">
      <c r="D3171" s="201"/>
    </row>
    <row r="3172" ht="12">
      <c r="D3172" s="201"/>
    </row>
    <row r="3173" ht="12">
      <c r="D3173" s="201"/>
    </row>
    <row r="3174" ht="12">
      <c r="D3174" s="201"/>
    </row>
    <row r="3175" ht="12">
      <c r="D3175" s="201"/>
    </row>
    <row r="3176" ht="12">
      <c r="D3176" s="201"/>
    </row>
    <row r="3177" ht="12">
      <c r="D3177" s="201"/>
    </row>
    <row r="3178" ht="12">
      <c r="D3178" s="201"/>
    </row>
    <row r="3179" ht="12">
      <c r="D3179" s="201"/>
    </row>
    <row r="3180" ht="12">
      <c r="D3180" s="201"/>
    </row>
    <row r="3181" ht="12">
      <c r="D3181" s="201"/>
    </row>
    <row r="3182" ht="12">
      <c r="D3182" s="201"/>
    </row>
    <row r="3183" ht="12">
      <c r="D3183" s="201"/>
    </row>
    <row r="3184" ht="12">
      <c r="D3184" s="201"/>
    </row>
    <row r="3185" ht="12">
      <c r="D3185" s="201"/>
    </row>
    <row r="3186" ht="12">
      <c r="D3186" s="201"/>
    </row>
    <row r="3187" ht="12">
      <c r="D3187" s="201"/>
    </row>
    <row r="3188" ht="12">
      <c r="D3188" s="201"/>
    </row>
    <row r="3189" ht="12">
      <c r="D3189" s="201"/>
    </row>
    <row r="3190" ht="12">
      <c r="D3190" s="201"/>
    </row>
    <row r="3191" ht="12">
      <c r="D3191" s="201"/>
    </row>
    <row r="3192" ht="12">
      <c r="D3192" s="201"/>
    </row>
    <row r="3193" ht="12">
      <c r="D3193" s="201"/>
    </row>
    <row r="3194" ht="12">
      <c r="D3194" s="201"/>
    </row>
    <row r="3195" ht="12">
      <c r="D3195" s="201"/>
    </row>
    <row r="3196" ht="12">
      <c r="D3196" s="201"/>
    </row>
    <row r="3197" ht="12">
      <c r="D3197" s="201"/>
    </row>
    <row r="3198" ht="12">
      <c r="D3198" s="201"/>
    </row>
    <row r="3199" ht="12">
      <c r="D3199" s="201"/>
    </row>
    <row r="3200" ht="12">
      <c r="D3200" s="201"/>
    </row>
    <row r="3201" ht="12">
      <c r="D3201" s="201"/>
    </row>
    <row r="3202" ht="12">
      <c r="D3202" s="201"/>
    </row>
    <row r="3203" ht="12">
      <c r="D3203" s="201"/>
    </row>
    <row r="3204" ht="12">
      <c r="D3204" s="201"/>
    </row>
    <row r="3205" ht="12">
      <c r="D3205" s="201"/>
    </row>
    <row r="3206" ht="12">
      <c r="D3206" s="201"/>
    </row>
    <row r="3207" ht="12">
      <c r="D3207" s="201"/>
    </row>
    <row r="3208" ht="12">
      <c r="D3208" s="201"/>
    </row>
    <row r="3209" ht="12">
      <c r="D3209" s="201"/>
    </row>
    <row r="3210" ht="12">
      <c r="D3210" s="201"/>
    </row>
    <row r="3211" ht="12">
      <c r="D3211" s="201"/>
    </row>
    <row r="3212" ht="12">
      <c r="D3212" s="201"/>
    </row>
    <row r="3213" ht="12">
      <c r="D3213" s="201"/>
    </row>
    <row r="3214" ht="12">
      <c r="D3214" s="201"/>
    </row>
    <row r="3215" ht="12">
      <c r="D3215" s="201"/>
    </row>
    <row r="3216" ht="12">
      <c r="D3216" s="201"/>
    </row>
    <row r="3217" ht="12">
      <c r="D3217" s="201"/>
    </row>
    <row r="3218" ht="12">
      <c r="D3218" s="201"/>
    </row>
    <row r="3219" ht="12">
      <c r="D3219" s="201"/>
    </row>
    <row r="3220" ht="12">
      <c r="D3220" s="201"/>
    </row>
    <row r="3221" ht="12">
      <c r="D3221" s="201"/>
    </row>
    <row r="3222" ht="12">
      <c r="D3222" s="201"/>
    </row>
    <row r="3223" ht="12">
      <c r="D3223" s="201"/>
    </row>
    <row r="3224" ht="12">
      <c r="D3224" s="201"/>
    </row>
    <row r="3225" ht="12">
      <c r="D3225" s="201"/>
    </row>
    <row r="3226" ht="12">
      <c r="D3226" s="201"/>
    </row>
    <row r="3227" ht="12">
      <c r="D3227" s="201"/>
    </row>
    <row r="3228" ht="12">
      <c r="D3228" s="201"/>
    </row>
    <row r="3229" ht="12">
      <c r="D3229" s="201"/>
    </row>
    <row r="3230" ht="12">
      <c r="D3230" s="201"/>
    </row>
    <row r="3231" ht="12">
      <c r="D3231" s="201"/>
    </row>
    <row r="3232" ht="12">
      <c r="D3232" s="201"/>
    </row>
    <row r="3233" ht="12">
      <c r="D3233" s="201"/>
    </row>
    <row r="3234" ht="12">
      <c r="D3234" s="201"/>
    </row>
    <row r="3235" ht="12">
      <c r="D3235" s="201"/>
    </row>
    <row r="3236" ht="12">
      <c r="D3236" s="201"/>
    </row>
    <row r="3237" ht="12">
      <c r="D3237" s="201"/>
    </row>
    <row r="3238" ht="12">
      <c r="D3238" s="201"/>
    </row>
    <row r="3239" ht="12">
      <c r="D3239" s="201"/>
    </row>
    <row r="3240" ht="12">
      <c r="D3240" s="201"/>
    </row>
    <row r="3241" ht="12">
      <c r="D3241" s="201"/>
    </row>
    <row r="3242" ht="12">
      <c r="D3242" s="201"/>
    </row>
    <row r="3243" ht="12">
      <c r="D3243" s="201"/>
    </row>
    <row r="3244" ht="12">
      <c r="D3244" s="201"/>
    </row>
    <row r="3245" ht="12">
      <c r="D3245" s="201"/>
    </row>
    <row r="3246" ht="12">
      <c r="D3246" s="201"/>
    </row>
    <row r="3247" ht="12">
      <c r="D3247" s="201"/>
    </row>
    <row r="3248" ht="12">
      <c r="D3248" s="201"/>
    </row>
    <row r="3249" ht="12">
      <c r="D3249" s="201"/>
    </row>
    <row r="3250" ht="12">
      <c r="D3250" s="201"/>
    </row>
    <row r="3251" ht="12">
      <c r="D3251" s="201"/>
    </row>
    <row r="3252" ht="12">
      <c r="D3252" s="201"/>
    </row>
    <row r="3253" ht="12">
      <c r="D3253" s="201"/>
    </row>
    <row r="3254" ht="12">
      <c r="D3254" s="201"/>
    </row>
    <row r="3255" ht="12">
      <c r="D3255" s="201"/>
    </row>
    <row r="3256" ht="12">
      <c r="D3256" s="201"/>
    </row>
    <row r="3257" ht="12">
      <c r="D3257" s="201"/>
    </row>
    <row r="3258" ht="12">
      <c r="D3258" s="201"/>
    </row>
    <row r="3259" ht="12">
      <c r="D3259" s="201"/>
    </row>
    <row r="3260" ht="12">
      <c r="D3260" s="201"/>
    </row>
    <row r="3261" ht="12">
      <c r="D3261" s="201"/>
    </row>
    <row r="3262" ht="12">
      <c r="D3262" s="201"/>
    </row>
    <row r="3263" ht="12">
      <c r="D3263" s="201"/>
    </row>
    <row r="3264" ht="12">
      <c r="D3264" s="201"/>
    </row>
    <row r="3265" ht="12">
      <c r="D3265" s="201"/>
    </row>
    <row r="3266" ht="12">
      <c r="D3266" s="201"/>
    </row>
    <row r="3267" ht="12">
      <c r="D3267" s="201"/>
    </row>
    <row r="3268" ht="12">
      <c r="D3268" s="201"/>
    </row>
    <row r="3269" ht="12">
      <c r="D3269" s="201"/>
    </row>
    <row r="3270" ht="12">
      <c r="D3270" s="201"/>
    </row>
    <row r="3271" ht="12">
      <c r="D3271" s="201"/>
    </row>
    <row r="3272" ht="12">
      <c r="D3272" s="201"/>
    </row>
    <row r="3273" ht="12">
      <c r="D3273" s="201"/>
    </row>
    <row r="3274" ht="12">
      <c r="D3274" s="201"/>
    </row>
    <row r="3275" ht="12">
      <c r="D3275" s="201"/>
    </row>
    <row r="3276" ht="12">
      <c r="D3276" s="201"/>
    </row>
    <row r="3277" ht="12">
      <c r="D3277" s="201"/>
    </row>
    <row r="3278" ht="12">
      <c r="D3278" s="201"/>
    </row>
    <row r="3279" ht="12">
      <c r="D3279" s="201"/>
    </row>
    <row r="3280" ht="12">
      <c r="D3280" s="201"/>
    </row>
    <row r="3281" ht="12">
      <c r="D3281" s="201"/>
    </row>
    <row r="3282" ht="12">
      <c r="D3282" s="201"/>
    </row>
    <row r="3283" ht="12">
      <c r="D3283" s="201"/>
    </row>
    <row r="3284" ht="12">
      <c r="D3284" s="201"/>
    </row>
    <row r="3285" ht="12">
      <c r="D3285" s="201"/>
    </row>
    <row r="3286" ht="12">
      <c r="D3286" s="201"/>
    </row>
    <row r="3287" ht="12">
      <c r="D3287" s="201"/>
    </row>
    <row r="3288" ht="12">
      <c r="D3288" s="201"/>
    </row>
    <row r="3289" ht="12">
      <c r="D3289" s="201"/>
    </row>
    <row r="3290" ht="12">
      <c r="D3290" s="201"/>
    </row>
    <row r="3291" ht="12">
      <c r="D3291" s="201"/>
    </row>
    <row r="3292" ht="12">
      <c r="D3292" s="201"/>
    </row>
    <row r="3293" ht="12">
      <c r="D3293" s="201"/>
    </row>
    <row r="3294" ht="12">
      <c r="D3294" s="201"/>
    </row>
    <row r="3295" ht="12">
      <c r="D3295" s="201"/>
    </row>
    <row r="3296" ht="12">
      <c r="D3296" s="201"/>
    </row>
    <row r="3297" ht="12">
      <c r="D3297" s="201"/>
    </row>
    <row r="3298" ht="12">
      <c r="D3298" s="201"/>
    </row>
    <row r="3299" ht="12">
      <c r="D3299" s="201"/>
    </row>
    <row r="3300" ht="12">
      <c r="D3300" s="201"/>
    </row>
    <row r="3301" ht="12">
      <c r="D3301" s="201"/>
    </row>
    <row r="3302" ht="12">
      <c r="D3302" s="201"/>
    </row>
    <row r="3303" ht="12">
      <c r="D3303" s="201"/>
    </row>
    <row r="3304" ht="12">
      <c r="D3304" s="201"/>
    </row>
    <row r="3305" ht="12">
      <c r="D3305" s="201"/>
    </row>
    <row r="3306" ht="12">
      <c r="D3306" s="201"/>
    </row>
    <row r="3307" ht="12">
      <c r="D3307" s="201"/>
    </row>
    <row r="3308" ht="12">
      <c r="D3308" s="201"/>
    </row>
    <row r="3309" ht="12">
      <c r="D3309" s="201"/>
    </row>
    <row r="3310" ht="12">
      <c r="D3310" s="201"/>
    </row>
    <row r="3311" ht="12">
      <c r="D3311" s="201"/>
    </row>
    <row r="3312" ht="12">
      <c r="D3312" s="201"/>
    </row>
    <row r="3313" ht="12">
      <c r="D3313" s="201"/>
    </row>
    <row r="3314" ht="12">
      <c r="D3314" s="201"/>
    </row>
    <row r="3315" ht="12">
      <c r="D3315" s="201"/>
    </row>
    <row r="3316" ht="12">
      <c r="D3316" s="201"/>
    </row>
    <row r="3317" ht="12">
      <c r="D3317" s="201"/>
    </row>
    <row r="3318" ht="12">
      <c r="D3318" s="201"/>
    </row>
    <row r="3319" ht="12">
      <c r="D3319" s="201"/>
    </row>
    <row r="3320" ht="12">
      <c r="D3320" s="201"/>
    </row>
    <row r="3321" ht="12">
      <c r="D3321" s="201"/>
    </row>
    <row r="3322" ht="12">
      <c r="D3322" s="201"/>
    </row>
    <row r="3323" ht="12">
      <c r="D3323" s="201"/>
    </row>
    <row r="3324" ht="12">
      <c r="D3324" s="201"/>
    </row>
    <row r="3325" ht="12">
      <c r="D3325" s="201"/>
    </row>
    <row r="3326" ht="12">
      <c r="D3326" s="201"/>
    </row>
    <row r="3327" ht="12">
      <c r="D3327" s="201"/>
    </row>
    <row r="3328" ht="12">
      <c r="D3328" s="201"/>
    </row>
    <row r="3329" ht="12">
      <c r="D3329" s="201"/>
    </row>
    <row r="3330" ht="12">
      <c r="D3330" s="201"/>
    </row>
    <row r="3331" ht="12">
      <c r="D3331" s="201"/>
    </row>
    <row r="3332" ht="12">
      <c r="D3332" s="201"/>
    </row>
    <row r="3333" ht="12">
      <c r="D3333" s="201"/>
    </row>
    <row r="3334" ht="12">
      <c r="D3334" s="201"/>
    </row>
    <row r="3335" ht="12">
      <c r="D3335" s="201"/>
    </row>
    <row r="3336" ht="12">
      <c r="D3336" s="201"/>
    </row>
    <row r="3337" ht="12">
      <c r="D3337" s="201"/>
    </row>
    <row r="3338" ht="12">
      <c r="D3338" s="201"/>
    </row>
    <row r="3339" ht="12">
      <c r="D3339" s="201"/>
    </row>
    <row r="3340" ht="12">
      <c r="D3340" s="201"/>
    </row>
    <row r="3341" ht="12">
      <c r="D3341" s="201"/>
    </row>
    <row r="3342" ht="12">
      <c r="D3342" s="201"/>
    </row>
    <row r="3343" ht="12">
      <c r="D3343" s="201"/>
    </row>
    <row r="3344" ht="12">
      <c r="D3344" s="201"/>
    </row>
    <row r="3345" ht="12">
      <c r="D3345" s="201"/>
    </row>
    <row r="3346" ht="12">
      <c r="D3346" s="201"/>
    </row>
    <row r="3347" ht="12">
      <c r="D3347" s="201"/>
    </row>
    <row r="3348" ht="12">
      <c r="D3348" s="201"/>
    </row>
    <row r="3349" ht="12">
      <c r="D3349" s="201"/>
    </row>
    <row r="3350" ht="12">
      <c r="D3350" s="201"/>
    </row>
    <row r="3351" ht="12">
      <c r="D3351" s="201"/>
    </row>
    <row r="3352" ht="12">
      <c r="D3352" s="201"/>
    </row>
    <row r="3353" ht="12">
      <c r="D3353" s="201"/>
    </row>
    <row r="3354" ht="12">
      <c r="D3354" s="201"/>
    </row>
    <row r="3355" ht="12">
      <c r="D3355" s="201"/>
    </row>
    <row r="3356" ht="12">
      <c r="D3356" s="201"/>
    </row>
    <row r="3357" ht="12">
      <c r="D3357" s="201"/>
    </row>
    <row r="3358" ht="12">
      <c r="D3358" s="201"/>
    </row>
    <row r="3359" ht="12">
      <c r="D3359" s="201"/>
    </row>
    <row r="3360" ht="12">
      <c r="D3360" s="201"/>
    </row>
    <row r="3361" ht="12">
      <c r="D3361" s="201"/>
    </row>
    <row r="3362" ht="12">
      <c r="D3362" s="201"/>
    </row>
    <row r="3363" ht="12">
      <c r="D3363" s="201"/>
    </row>
    <row r="3364" ht="12">
      <c r="D3364" s="201"/>
    </row>
    <row r="3365" ht="12">
      <c r="D3365" s="201"/>
    </row>
    <row r="3366" ht="12">
      <c r="D3366" s="201"/>
    </row>
    <row r="3367" ht="12">
      <c r="D3367" s="201"/>
    </row>
    <row r="3368" ht="12">
      <c r="D3368" s="201"/>
    </row>
    <row r="3369" ht="12">
      <c r="D3369" s="201"/>
    </row>
    <row r="3370" ht="12">
      <c r="D3370" s="201"/>
    </row>
    <row r="3371" ht="12">
      <c r="D3371" s="201"/>
    </row>
    <row r="3372" ht="12">
      <c r="D3372" s="201"/>
    </row>
    <row r="3373" ht="12">
      <c r="D3373" s="201"/>
    </row>
    <row r="3374" ht="12">
      <c r="D3374" s="201"/>
    </row>
    <row r="3375" ht="12">
      <c r="D3375" s="201"/>
    </row>
    <row r="3376" ht="12">
      <c r="D3376" s="201"/>
    </row>
    <row r="3377" ht="12">
      <c r="D3377" s="201"/>
    </row>
    <row r="3378" ht="12">
      <c r="D3378" s="201"/>
    </row>
    <row r="3379" ht="12">
      <c r="D3379" s="201"/>
    </row>
    <row r="3380" ht="12">
      <c r="D3380" s="201"/>
    </row>
    <row r="3381" ht="12">
      <c r="D3381" s="201"/>
    </row>
    <row r="3382" ht="12">
      <c r="D3382" s="201"/>
    </row>
    <row r="3383" ht="12">
      <c r="D3383" s="201"/>
    </row>
    <row r="3384" ht="12">
      <c r="D3384" s="201"/>
    </row>
    <row r="3385" ht="12">
      <c r="D3385" s="201"/>
    </row>
    <row r="3386" ht="12">
      <c r="D3386" s="201"/>
    </row>
    <row r="3387" ht="12">
      <c r="D3387" s="201"/>
    </row>
    <row r="3388" ht="12">
      <c r="D3388" s="201"/>
    </row>
    <row r="3389" ht="12">
      <c r="D3389" s="201"/>
    </row>
    <row r="3390" ht="12">
      <c r="D3390" s="201"/>
    </row>
    <row r="3391" ht="12">
      <c r="D3391" s="201"/>
    </row>
    <row r="3392" ht="12">
      <c r="D3392" s="201"/>
    </row>
    <row r="3393" ht="12">
      <c r="D3393" s="201"/>
    </row>
    <row r="3394" ht="12">
      <c r="D3394" s="201"/>
    </row>
    <row r="3395" ht="12">
      <c r="D3395" s="201"/>
    </row>
    <row r="3396" ht="12">
      <c r="D3396" s="201"/>
    </row>
    <row r="3397" ht="12">
      <c r="D3397" s="201"/>
    </row>
    <row r="3398" ht="12">
      <c r="D3398" s="201"/>
    </row>
    <row r="3399" ht="12">
      <c r="D3399" s="201"/>
    </row>
    <row r="3400" ht="12">
      <c r="D3400" s="201"/>
    </row>
    <row r="3401" ht="12">
      <c r="D3401" s="201"/>
    </row>
    <row r="3402" ht="12">
      <c r="D3402" s="201"/>
    </row>
    <row r="3403" ht="12">
      <c r="D3403" s="201"/>
    </row>
    <row r="3404" ht="12">
      <c r="D3404" s="201"/>
    </row>
    <row r="3405" ht="12">
      <c r="D3405" s="201"/>
    </row>
    <row r="3406" ht="12">
      <c r="D3406" s="201"/>
    </row>
    <row r="3407" ht="12">
      <c r="D3407" s="201"/>
    </row>
    <row r="3408" ht="12">
      <c r="D3408" s="201"/>
    </row>
    <row r="3409" ht="12">
      <c r="D3409" s="201"/>
    </row>
    <row r="3410" ht="12">
      <c r="D3410" s="201"/>
    </row>
    <row r="3411" ht="12">
      <c r="D3411" s="201"/>
    </row>
    <row r="3412" ht="12">
      <c r="D3412" s="201"/>
    </row>
    <row r="3413" ht="12">
      <c r="D3413" s="201"/>
    </row>
    <row r="3414" ht="12">
      <c r="D3414" s="201"/>
    </row>
    <row r="3415" ht="12">
      <c r="D3415" s="201"/>
    </row>
    <row r="3416" ht="12">
      <c r="D3416" s="201"/>
    </row>
    <row r="3417" ht="12">
      <c r="D3417" s="201"/>
    </row>
    <row r="3418" ht="12">
      <c r="D3418" s="201"/>
    </row>
    <row r="3419" ht="12">
      <c r="D3419" s="201"/>
    </row>
    <row r="3420" ht="12">
      <c r="D3420" s="201"/>
    </row>
    <row r="3421" ht="12">
      <c r="D3421" s="201"/>
    </row>
    <row r="3422" ht="12">
      <c r="D3422" s="201"/>
    </row>
    <row r="3423" ht="12">
      <c r="D3423" s="201"/>
    </row>
    <row r="3424" ht="12">
      <c r="D3424" s="201"/>
    </row>
    <row r="3425" ht="12">
      <c r="D3425" s="201"/>
    </row>
    <row r="3426" ht="12">
      <c r="D3426" s="201"/>
    </row>
    <row r="3427" ht="12">
      <c r="D3427" s="201"/>
    </row>
    <row r="3428" ht="12">
      <c r="D3428" s="201"/>
    </row>
    <row r="3429" ht="12">
      <c r="D3429" s="201"/>
    </row>
    <row r="3430" ht="12">
      <c r="D3430" s="201"/>
    </row>
    <row r="3431" ht="12">
      <c r="D3431" s="201"/>
    </row>
    <row r="3432" ht="12">
      <c r="D3432" s="201"/>
    </row>
    <row r="3433" ht="12">
      <c r="D3433" s="201"/>
    </row>
    <row r="3434" ht="12">
      <c r="D3434" s="201"/>
    </row>
    <row r="3435" ht="12">
      <c r="D3435" s="201"/>
    </row>
    <row r="3436" ht="12">
      <c r="D3436" s="201"/>
    </row>
    <row r="3437" ht="12">
      <c r="D3437" s="201"/>
    </row>
    <row r="3438" ht="12">
      <c r="D3438" s="201"/>
    </row>
    <row r="3439" ht="12">
      <c r="D3439" s="201"/>
    </row>
    <row r="3440" ht="12">
      <c r="D3440" s="201"/>
    </row>
    <row r="3441" ht="12">
      <c r="D3441" s="201"/>
    </row>
    <row r="3442" ht="12">
      <c r="D3442" s="201"/>
    </row>
    <row r="3443" ht="12">
      <c r="D3443" s="201"/>
    </row>
    <row r="3444" ht="12">
      <c r="D3444" s="201"/>
    </row>
    <row r="3445" ht="12">
      <c r="D3445" s="201"/>
    </row>
    <row r="3446" ht="12">
      <c r="D3446" s="201"/>
    </row>
    <row r="3447" ht="12">
      <c r="D3447" s="201"/>
    </row>
    <row r="3448" ht="12">
      <c r="D3448" s="201"/>
    </row>
    <row r="3449" ht="12">
      <c r="D3449" s="201"/>
    </row>
    <row r="3450" ht="12">
      <c r="D3450" s="201"/>
    </row>
    <row r="3451" ht="12">
      <c r="D3451" s="201"/>
    </row>
    <row r="3452" ht="12">
      <c r="D3452" s="201"/>
    </row>
    <row r="3453" ht="12">
      <c r="D3453" s="201"/>
    </row>
    <row r="3454" ht="12">
      <c r="D3454" s="201"/>
    </row>
    <row r="3455" ht="12">
      <c r="D3455" s="201"/>
    </row>
    <row r="3456" ht="12">
      <c r="D3456" s="201"/>
    </row>
    <row r="3457" ht="12">
      <c r="D3457" s="201"/>
    </row>
    <row r="3458" ht="12">
      <c r="D3458" s="201"/>
    </row>
    <row r="3459" ht="12">
      <c r="D3459" s="201"/>
    </row>
    <row r="3460" ht="12">
      <c r="D3460" s="201"/>
    </row>
    <row r="3461" ht="12">
      <c r="D3461" s="201"/>
    </row>
    <row r="3462" ht="12">
      <c r="D3462" s="201"/>
    </row>
    <row r="3463" ht="12">
      <c r="D3463" s="201"/>
    </row>
    <row r="3464" ht="12">
      <c r="D3464" s="201"/>
    </row>
    <row r="3465" ht="12">
      <c r="D3465" s="201"/>
    </row>
    <row r="3466" ht="12">
      <c r="D3466" s="201"/>
    </row>
    <row r="3467" ht="12">
      <c r="D3467" s="201"/>
    </row>
    <row r="3468" ht="12">
      <c r="D3468" s="201"/>
    </row>
    <row r="3469" ht="12">
      <c r="D3469" s="201"/>
    </row>
    <row r="3470" ht="12">
      <c r="D3470" s="201"/>
    </row>
    <row r="3471" ht="12">
      <c r="D3471" s="201"/>
    </row>
    <row r="3472" ht="12">
      <c r="D3472" s="201"/>
    </row>
    <row r="3473" ht="12">
      <c r="D3473" s="201"/>
    </row>
    <row r="3474" ht="12">
      <c r="D3474" s="201"/>
    </row>
    <row r="3475" ht="12">
      <c r="D3475" s="201"/>
    </row>
    <row r="3476" ht="12">
      <c r="D3476" s="201"/>
    </row>
    <row r="3477" ht="12">
      <c r="D3477" s="201"/>
    </row>
    <row r="3478" ht="12">
      <c r="D3478" s="201"/>
    </row>
    <row r="3479" ht="12">
      <c r="D3479" s="201"/>
    </row>
    <row r="3480" ht="12">
      <c r="D3480" s="201"/>
    </row>
    <row r="3481" ht="12">
      <c r="D3481" s="201"/>
    </row>
    <row r="3482" ht="12">
      <c r="D3482" s="201"/>
    </row>
    <row r="3483" ht="12">
      <c r="D3483" s="201"/>
    </row>
    <row r="3484" ht="12">
      <c r="D3484" s="201"/>
    </row>
    <row r="3485" ht="12">
      <c r="D3485" s="201"/>
    </row>
    <row r="3486" ht="12">
      <c r="D3486" s="201"/>
    </row>
    <row r="3487" ht="12">
      <c r="D3487" s="201"/>
    </row>
    <row r="3488" ht="12">
      <c r="D3488" s="201"/>
    </row>
    <row r="3489" ht="12">
      <c r="D3489" s="201"/>
    </row>
    <row r="3490" ht="12">
      <c r="D3490" s="201"/>
    </row>
    <row r="3491" ht="12">
      <c r="D3491" s="201"/>
    </row>
    <row r="3492" ht="12">
      <c r="D3492" s="201"/>
    </row>
    <row r="3493" ht="12">
      <c r="D3493" s="201"/>
    </row>
    <row r="3494" ht="12">
      <c r="D3494" s="201"/>
    </row>
    <row r="3495" ht="12">
      <c r="D3495" s="201"/>
    </row>
    <row r="3496" ht="12">
      <c r="D3496" s="201"/>
    </row>
    <row r="3497" ht="12">
      <c r="D3497" s="201"/>
    </row>
    <row r="3498" ht="12">
      <c r="D3498" s="201"/>
    </row>
    <row r="3499" ht="12">
      <c r="D3499" s="201"/>
    </row>
    <row r="3500" ht="12">
      <c r="D3500" s="201"/>
    </row>
    <row r="3501" ht="12">
      <c r="D3501" s="201"/>
    </row>
    <row r="3502" ht="12">
      <c r="D3502" s="201"/>
    </row>
    <row r="3503" ht="12">
      <c r="D3503" s="201"/>
    </row>
    <row r="3504" ht="12">
      <c r="D3504" s="201"/>
    </row>
    <row r="3505" ht="12">
      <c r="D3505" s="201"/>
    </row>
    <row r="3506" ht="12">
      <c r="D3506" s="201"/>
    </row>
    <row r="3507" ht="12">
      <c r="D3507" s="201"/>
    </row>
    <row r="3508" ht="12">
      <c r="D3508" s="201"/>
    </row>
    <row r="3509" ht="12">
      <c r="D3509" s="201"/>
    </row>
    <row r="3510" ht="12">
      <c r="D3510" s="201"/>
    </row>
    <row r="3511" ht="12">
      <c r="D3511" s="201"/>
    </row>
    <row r="3512" ht="12">
      <c r="D3512" s="201"/>
    </row>
    <row r="3513" ht="12">
      <c r="D3513" s="201"/>
    </row>
    <row r="3514" ht="12">
      <c r="D3514" s="201"/>
    </row>
    <row r="3515" ht="12">
      <c r="D3515" s="201"/>
    </row>
    <row r="3516" ht="12">
      <c r="D3516" s="201"/>
    </row>
    <row r="3517" ht="12">
      <c r="D3517" s="201"/>
    </row>
    <row r="3518" ht="12">
      <c r="D3518" s="201"/>
    </row>
    <row r="3519" ht="12">
      <c r="D3519" s="201"/>
    </row>
    <row r="3520" ht="12">
      <c r="D3520" s="201"/>
    </row>
    <row r="3521" ht="12">
      <c r="D3521" s="201"/>
    </row>
    <row r="3522" ht="12">
      <c r="D3522" s="201"/>
    </row>
    <row r="3523" ht="12">
      <c r="D3523" s="201"/>
    </row>
    <row r="3524" ht="12">
      <c r="D3524" s="201"/>
    </row>
    <row r="3525" ht="12">
      <c r="D3525" s="201"/>
    </row>
    <row r="3526" ht="12">
      <c r="D3526" s="201"/>
    </row>
    <row r="3527" ht="12">
      <c r="D3527" s="201"/>
    </row>
    <row r="3528" ht="12">
      <c r="D3528" s="201"/>
    </row>
    <row r="3529" ht="12">
      <c r="D3529" s="201"/>
    </row>
    <row r="3530" ht="12">
      <c r="D3530" s="201"/>
    </row>
    <row r="3531" ht="12">
      <c r="D3531" s="201"/>
    </row>
    <row r="3532" ht="12">
      <c r="D3532" s="201"/>
    </row>
    <row r="3533" ht="12">
      <c r="D3533" s="201"/>
    </row>
    <row r="3534" ht="12">
      <c r="D3534" s="201"/>
    </row>
    <row r="3535" ht="12">
      <c r="D3535" s="201"/>
    </row>
    <row r="3536" ht="12">
      <c r="D3536" s="201"/>
    </row>
    <row r="3537" ht="12">
      <c r="D3537" s="201"/>
    </row>
    <row r="3538" ht="12">
      <c r="D3538" s="201"/>
    </row>
    <row r="3539" ht="12">
      <c r="D3539" s="201"/>
    </row>
    <row r="3540" ht="12">
      <c r="D3540" s="201"/>
    </row>
    <row r="3541" ht="12">
      <c r="D3541" s="201"/>
    </row>
    <row r="3542" ht="12">
      <c r="D3542" s="201"/>
    </row>
    <row r="3543" ht="12">
      <c r="D3543" s="201"/>
    </row>
    <row r="3544" ht="12">
      <c r="D3544" s="201"/>
    </row>
    <row r="3545" ht="12">
      <c r="D3545" s="201"/>
    </row>
    <row r="3546" ht="12">
      <c r="D3546" s="201"/>
    </row>
    <row r="3547" ht="12">
      <c r="D3547" s="201"/>
    </row>
    <row r="3548" ht="12">
      <c r="D3548" s="201"/>
    </row>
    <row r="3549" ht="12">
      <c r="D3549" s="201"/>
    </row>
    <row r="3550" ht="12">
      <c r="D3550" s="201"/>
    </row>
    <row r="3551" ht="12">
      <c r="D3551" s="201"/>
    </row>
    <row r="3552" ht="12">
      <c r="D3552" s="201"/>
    </row>
    <row r="3553" ht="12">
      <c r="D3553" s="201"/>
    </row>
    <row r="3554" ht="12">
      <c r="D3554" s="201"/>
    </row>
    <row r="3555" ht="12">
      <c r="D3555" s="201"/>
    </row>
    <row r="3556" ht="12">
      <c r="D3556" s="201"/>
    </row>
    <row r="3557" ht="12">
      <c r="D3557" s="201"/>
    </row>
    <row r="3558" ht="12">
      <c r="D3558" s="201"/>
    </row>
    <row r="3559" ht="12">
      <c r="D3559" s="201"/>
    </row>
    <row r="3560" ht="12">
      <c r="D3560" s="201"/>
    </row>
    <row r="3561" ht="12">
      <c r="D3561" s="201"/>
    </row>
    <row r="3562" ht="12">
      <c r="D3562" s="201"/>
    </row>
    <row r="3563" ht="12">
      <c r="D3563" s="201"/>
    </row>
    <row r="3564" ht="12">
      <c r="D3564" s="201"/>
    </row>
    <row r="3565" ht="12">
      <c r="D3565" s="201"/>
    </row>
    <row r="3566" ht="12">
      <c r="D3566" s="201"/>
    </row>
    <row r="3567" ht="12">
      <c r="D3567" s="201"/>
    </row>
    <row r="3568" ht="12">
      <c r="D3568" s="201"/>
    </row>
    <row r="3569" ht="12">
      <c r="D3569" s="201"/>
    </row>
    <row r="3570" ht="12">
      <c r="D3570" s="201"/>
    </row>
    <row r="3571" ht="12">
      <c r="D3571" s="201"/>
    </row>
    <row r="3572" ht="12">
      <c r="D3572" s="201"/>
    </row>
    <row r="3573" ht="12">
      <c r="D3573" s="201"/>
    </row>
    <row r="3574" ht="12">
      <c r="D3574" s="201"/>
    </row>
    <row r="3575" ht="12">
      <c r="D3575" s="201"/>
    </row>
    <row r="3576" ht="12">
      <c r="D3576" s="201"/>
    </row>
    <row r="3577" ht="12">
      <c r="D3577" s="201"/>
    </row>
    <row r="3578" ht="12">
      <c r="D3578" s="201"/>
    </row>
    <row r="3579" ht="12">
      <c r="D3579" s="201"/>
    </row>
    <row r="3580" ht="12">
      <c r="D3580" s="201"/>
    </row>
    <row r="3581" ht="12">
      <c r="D3581" s="201"/>
    </row>
    <row r="3582" ht="12">
      <c r="D3582" s="201"/>
    </row>
    <row r="3583" ht="12">
      <c r="D3583" s="201"/>
    </row>
    <row r="3584" ht="12">
      <c r="D3584" s="201"/>
    </row>
    <row r="3585" ht="12">
      <c r="D3585" s="201"/>
    </row>
    <row r="3586" ht="12">
      <c r="D3586" s="201"/>
    </row>
    <row r="3587" ht="12">
      <c r="D3587" s="201"/>
    </row>
    <row r="3588" ht="12">
      <c r="D3588" s="201"/>
    </row>
    <row r="3589" ht="12">
      <c r="D3589" s="201"/>
    </row>
    <row r="3590" ht="12">
      <c r="D3590" s="201"/>
    </row>
    <row r="3591" ht="12">
      <c r="D3591" s="201"/>
    </row>
    <row r="3592" ht="12">
      <c r="D3592" s="201"/>
    </row>
    <row r="3593" ht="12">
      <c r="D3593" s="201"/>
    </row>
    <row r="3594" ht="12">
      <c r="D3594" s="201"/>
    </row>
    <row r="3595" ht="12">
      <c r="D3595" s="201"/>
    </row>
    <row r="3596" ht="12">
      <c r="D3596" s="201"/>
    </row>
    <row r="3597" ht="12">
      <c r="D3597" s="201"/>
    </row>
    <row r="3598" ht="12">
      <c r="D3598" s="201"/>
    </row>
    <row r="3599" ht="12">
      <c r="D3599" s="201"/>
    </row>
    <row r="3600" ht="12">
      <c r="D3600" s="201"/>
    </row>
    <row r="3601" ht="12">
      <c r="D3601" s="201"/>
    </row>
    <row r="3602" ht="12">
      <c r="D3602" s="201"/>
    </row>
    <row r="3603" ht="12">
      <c r="D3603" s="201"/>
    </row>
    <row r="3604" ht="12">
      <c r="D3604" s="201"/>
    </row>
    <row r="3605" ht="12">
      <c r="D3605" s="201"/>
    </row>
    <row r="3606" ht="12">
      <c r="D3606" s="201"/>
    </row>
    <row r="3607" ht="12">
      <c r="D3607" s="201"/>
    </row>
    <row r="3608" ht="12">
      <c r="D3608" s="201"/>
    </row>
    <row r="3609" ht="12">
      <c r="D3609" s="201"/>
    </row>
    <row r="3610" ht="12">
      <c r="D3610" s="201"/>
    </row>
    <row r="3611" ht="12">
      <c r="D3611" s="201"/>
    </row>
    <row r="3612" ht="12">
      <c r="D3612" s="201"/>
    </row>
    <row r="3613" ht="12">
      <c r="D3613" s="201"/>
    </row>
    <row r="3614" ht="12">
      <c r="D3614" s="201"/>
    </row>
    <row r="3615" ht="12">
      <c r="D3615" s="201"/>
    </row>
    <row r="3616" ht="12">
      <c r="D3616" s="201"/>
    </row>
    <row r="3617" ht="12">
      <c r="D3617" s="201"/>
    </row>
    <row r="3618" ht="12">
      <c r="D3618" s="201"/>
    </row>
    <row r="3619" ht="12">
      <c r="D3619" s="201"/>
    </row>
    <row r="3620" ht="12">
      <c r="D3620" s="201"/>
    </row>
    <row r="3621" ht="12">
      <c r="D3621" s="201"/>
    </row>
    <row r="3622" ht="12">
      <c r="D3622" s="201"/>
    </row>
    <row r="3623" ht="12">
      <c r="D3623" s="201"/>
    </row>
    <row r="3624" ht="12">
      <c r="D3624" s="201"/>
    </row>
    <row r="3625" ht="12">
      <c r="D3625" s="201"/>
    </row>
    <row r="3626" ht="12">
      <c r="D3626" s="201"/>
    </row>
    <row r="3627" ht="12">
      <c r="D3627" s="201"/>
    </row>
    <row r="3628" ht="12">
      <c r="D3628" s="201"/>
    </row>
    <row r="3629" ht="12">
      <c r="D3629" s="201"/>
    </row>
    <row r="3630" ht="12">
      <c r="D3630" s="201"/>
    </row>
    <row r="3631" ht="12">
      <c r="D3631" s="201"/>
    </row>
    <row r="3632" ht="12">
      <c r="D3632" s="201"/>
    </row>
    <row r="3633" ht="12">
      <c r="D3633" s="201"/>
    </row>
    <row r="3634" ht="12">
      <c r="D3634" s="201"/>
    </row>
    <row r="3635" ht="12">
      <c r="D3635" s="201"/>
    </row>
    <row r="3636" ht="12">
      <c r="D3636" s="201"/>
    </row>
    <row r="3637" ht="12">
      <c r="D3637" s="201"/>
    </row>
    <row r="3638" ht="12">
      <c r="D3638" s="201"/>
    </row>
    <row r="3639" ht="12">
      <c r="D3639" s="201"/>
    </row>
    <row r="3640" ht="12">
      <c r="D3640" s="201"/>
    </row>
    <row r="3641" ht="12">
      <c r="D3641" s="201"/>
    </row>
    <row r="3642" ht="12">
      <c r="D3642" s="201"/>
    </row>
    <row r="3643" ht="12">
      <c r="D3643" s="201"/>
    </row>
    <row r="3644" ht="12">
      <c r="D3644" s="201"/>
    </row>
    <row r="3645" ht="12">
      <c r="D3645" s="201"/>
    </row>
    <row r="3646" ht="12">
      <c r="D3646" s="201"/>
    </row>
    <row r="3647" ht="12">
      <c r="D3647" s="201"/>
    </row>
    <row r="3648" ht="12">
      <c r="D3648" s="201"/>
    </row>
    <row r="3649" ht="12">
      <c r="D3649" s="201"/>
    </row>
    <row r="3650" ht="12">
      <c r="D3650" s="201"/>
    </row>
    <row r="3651" ht="12">
      <c r="D3651" s="201"/>
    </row>
    <row r="3652" ht="12">
      <c r="D3652" s="201"/>
    </row>
    <row r="3653" ht="12">
      <c r="D3653" s="201"/>
    </row>
    <row r="3654" ht="12">
      <c r="D3654" s="201"/>
    </row>
    <row r="3655" ht="12">
      <c r="D3655" s="201"/>
    </row>
    <row r="3656" ht="12">
      <c r="D3656" s="201"/>
    </row>
    <row r="3657" ht="12">
      <c r="D3657" s="201"/>
    </row>
    <row r="3658" ht="12">
      <c r="D3658" s="201"/>
    </row>
    <row r="3659" ht="12">
      <c r="D3659" s="201"/>
    </row>
    <row r="3660" ht="12">
      <c r="D3660" s="201"/>
    </row>
    <row r="3661" ht="12">
      <c r="D3661" s="201"/>
    </row>
    <row r="3662" ht="12">
      <c r="D3662" s="201"/>
    </row>
    <row r="3663" ht="12">
      <c r="D3663" s="201"/>
    </row>
    <row r="3664" ht="12">
      <c r="D3664" s="201"/>
    </row>
    <row r="3665" ht="12">
      <c r="D3665" s="201"/>
    </row>
    <row r="3666" ht="12">
      <c r="D3666" s="201"/>
    </row>
    <row r="3667" ht="12">
      <c r="D3667" s="201"/>
    </row>
    <row r="3668" ht="12">
      <c r="D3668" s="201"/>
    </row>
    <row r="3669" ht="12">
      <c r="D3669" s="201"/>
    </row>
    <row r="3670" ht="12">
      <c r="D3670" s="201"/>
    </row>
    <row r="3671" ht="12">
      <c r="D3671" s="201"/>
    </row>
    <row r="3672" ht="12">
      <c r="D3672" s="201"/>
    </row>
    <row r="3673" ht="12">
      <c r="D3673" s="201"/>
    </row>
    <row r="3674" ht="12">
      <c r="D3674" s="201"/>
    </row>
    <row r="3675" ht="12">
      <c r="D3675" s="201"/>
    </row>
    <row r="3676" ht="12">
      <c r="D3676" s="201"/>
    </row>
    <row r="3677" ht="12">
      <c r="D3677" s="201"/>
    </row>
    <row r="3678" ht="12">
      <c r="D3678" s="201"/>
    </row>
    <row r="3679" ht="12">
      <c r="D3679" s="201"/>
    </row>
    <row r="3680" ht="12">
      <c r="D3680" s="201"/>
    </row>
    <row r="3681" ht="12">
      <c r="D3681" s="201"/>
    </row>
    <row r="3682" ht="12">
      <c r="D3682" s="201"/>
    </row>
    <row r="3683" ht="12">
      <c r="D3683" s="201"/>
    </row>
    <row r="3684" ht="12">
      <c r="D3684" s="201"/>
    </row>
    <row r="3685" ht="12">
      <c r="D3685" s="201"/>
    </row>
    <row r="3686" ht="12">
      <c r="D3686" s="201"/>
    </row>
    <row r="3687" ht="12">
      <c r="D3687" s="201"/>
    </row>
    <row r="3688" ht="12">
      <c r="D3688" s="201"/>
    </row>
    <row r="3689" ht="12">
      <c r="D3689" s="201"/>
    </row>
    <row r="3690" ht="12">
      <c r="D3690" s="201"/>
    </row>
    <row r="3691" ht="12">
      <c r="D3691" s="201"/>
    </row>
    <row r="3692" ht="12">
      <c r="D3692" s="201"/>
    </row>
    <row r="3693" ht="12">
      <c r="D3693" s="201"/>
    </row>
    <row r="3694" ht="12">
      <c r="D3694" s="201"/>
    </row>
    <row r="3695" ht="12">
      <c r="D3695" s="201"/>
    </row>
    <row r="3696" ht="12">
      <c r="D3696" s="201"/>
    </row>
    <row r="3697" ht="12">
      <c r="D3697" s="201"/>
    </row>
    <row r="3698" ht="12">
      <c r="D3698" s="201"/>
    </row>
    <row r="3699" ht="12">
      <c r="D3699" s="201"/>
    </row>
    <row r="3700" ht="12">
      <c r="D3700" s="201"/>
    </row>
    <row r="3701" ht="12">
      <c r="D3701" s="201"/>
    </row>
    <row r="3702" ht="12">
      <c r="D3702" s="201"/>
    </row>
    <row r="3703" ht="12">
      <c r="D3703" s="201"/>
    </row>
    <row r="3704" ht="12">
      <c r="D3704" s="201"/>
    </row>
    <row r="3705" ht="12">
      <c r="D3705" s="201"/>
    </row>
    <row r="3706" ht="12">
      <c r="D3706" s="201"/>
    </row>
    <row r="3707" ht="12">
      <c r="D3707" s="201"/>
    </row>
    <row r="3708" ht="12">
      <c r="D3708" s="201"/>
    </row>
    <row r="3709" ht="12">
      <c r="D3709" s="201"/>
    </row>
    <row r="3710" ht="12">
      <c r="D3710" s="201"/>
    </row>
    <row r="3711" ht="12">
      <c r="D3711" s="201"/>
    </row>
    <row r="3712" ht="12">
      <c r="D3712" s="201"/>
    </row>
    <row r="3713" ht="12">
      <c r="D3713" s="201"/>
    </row>
    <row r="3714" ht="12">
      <c r="D3714" s="201"/>
    </row>
    <row r="3715" ht="12">
      <c r="D3715" s="201"/>
    </row>
    <row r="3716" ht="12">
      <c r="D3716" s="201"/>
    </row>
    <row r="3717" ht="12">
      <c r="D3717" s="201"/>
    </row>
    <row r="3718" ht="12">
      <c r="D3718" s="201"/>
    </row>
    <row r="3719" ht="12">
      <c r="D3719" s="201"/>
    </row>
    <row r="3720" ht="12">
      <c r="D3720" s="201"/>
    </row>
    <row r="3721" ht="12">
      <c r="D3721" s="201"/>
    </row>
    <row r="3722" ht="12">
      <c r="D3722" s="201"/>
    </row>
    <row r="3723" ht="12">
      <c r="D3723" s="201"/>
    </row>
    <row r="3724" ht="12">
      <c r="D3724" s="201"/>
    </row>
    <row r="3725" ht="12">
      <c r="D3725" s="201"/>
    </row>
    <row r="3726" ht="12">
      <c r="D3726" s="201"/>
    </row>
    <row r="3727" ht="12">
      <c r="D3727" s="201"/>
    </row>
    <row r="3728" ht="12">
      <c r="D3728" s="201"/>
    </row>
    <row r="3729" ht="12">
      <c r="D3729" s="201"/>
    </row>
    <row r="3730" ht="12">
      <c r="D3730" s="201"/>
    </row>
    <row r="3731" ht="12">
      <c r="D3731" s="201"/>
    </row>
    <row r="3732" ht="12">
      <c r="D3732" s="201"/>
    </row>
    <row r="3733" ht="12">
      <c r="D3733" s="201"/>
    </row>
    <row r="3734" ht="12">
      <c r="D3734" s="201"/>
    </row>
    <row r="3735" ht="12">
      <c r="D3735" s="201"/>
    </row>
    <row r="3736" ht="12">
      <c r="D3736" s="201"/>
    </row>
    <row r="3737" ht="12">
      <c r="D3737" s="201"/>
    </row>
    <row r="3738" ht="12">
      <c r="D3738" s="201"/>
    </row>
    <row r="3739" ht="12">
      <c r="D3739" s="201"/>
    </row>
    <row r="3740" ht="12">
      <c r="D3740" s="201"/>
    </row>
    <row r="3741" ht="12">
      <c r="D3741" s="201"/>
    </row>
    <row r="3742" ht="12">
      <c r="D3742" s="201"/>
    </row>
    <row r="3743" ht="12">
      <c r="D3743" s="201"/>
    </row>
    <row r="3744" ht="12">
      <c r="D3744" s="201"/>
    </row>
    <row r="3745" ht="12">
      <c r="D3745" s="201"/>
    </row>
    <row r="3746" ht="12">
      <c r="D3746" s="201"/>
    </row>
    <row r="3747" ht="12">
      <c r="D3747" s="201"/>
    </row>
    <row r="3748" ht="12">
      <c r="D3748" s="201"/>
    </row>
    <row r="3749" ht="12">
      <c r="D3749" s="201"/>
    </row>
    <row r="3750" ht="12">
      <c r="D3750" s="201"/>
    </row>
    <row r="3751" ht="12">
      <c r="D3751" s="201"/>
    </row>
    <row r="3752" ht="12">
      <c r="D3752" s="201"/>
    </row>
    <row r="3753" ht="12">
      <c r="D3753" s="201"/>
    </row>
    <row r="3754" ht="12">
      <c r="D3754" s="201"/>
    </row>
    <row r="3755" ht="12">
      <c r="D3755" s="201"/>
    </row>
    <row r="3756" ht="12">
      <c r="D3756" s="201"/>
    </row>
    <row r="3757" ht="12">
      <c r="D3757" s="201"/>
    </row>
    <row r="3758" ht="12">
      <c r="D3758" s="201"/>
    </row>
    <row r="3759" ht="12">
      <c r="D3759" s="201"/>
    </row>
    <row r="3760" ht="12">
      <c r="D3760" s="201"/>
    </row>
    <row r="3761" ht="12">
      <c r="D3761" s="201"/>
    </row>
    <row r="3762" ht="12">
      <c r="D3762" s="201"/>
    </row>
    <row r="3763" ht="12">
      <c r="D3763" s="201"/>
    </row>
    <row r="3764" ht="12">
      <c r="D3764" s="201"/>
    </row>
    <row r="3765" ht="12">
      <c r="D3765" s="201"/>
    </row>
    <row r="3766" ht="12">
      <c r="D3766" s="201"/>
    </row>
    <row r="3767" ht="12">
      <c r="D3767" s="201"/>
    </row>
    <row r="3768" ht="12">
      <c r="D3768" s="201"/>
    </row>
    <row r="3769" ht="12">
      <c r="D3769" s="201"/>
    </row>
    <row r="3770" ht="12">
      <c r="D3770" s="201"/>
    </row>
    <row r="3771" ht="12">
      <c r="D3771" s="201"/>
    </row>
    <row r="3772" ht="12">
      <c r="D3772" s="201"/>
    </row>
    <row r="3773" ht="12">
      <c r="D3773" s="201"/>
    </row>
    <row r="3774" ht="12">
      <c r="D3774" s="201"/>
    </row>
    <row r="3775" ht="12">
      <c r="D3775" s="201"/>
    </row>
    <row r="3776" ht="12">
      <c r="D3776" s="201"/>
    </row>
    <row r="3777" ht="12">
      <c r="D3777" s="201"/>
    </row>
    <row r="3778" ht="12">
      <c r="D3778" s="201"/>
    </row>
    <row r="3779" ht="12">
      <c r="D3779" s="201"/>
    </row>
    <row r="3780" ht="12">
      <c r="D3780" s="201"/>
    </row>
    <row r="3781" ht="12">
      <c r="D3781" s="201"/>
    </row>
    <row r="3782" ht="12">
      <c r="D3782" s="201"/>
    </row>
    <row r="3783" ht="12">
      <c r="D3783" s="201"/>
    </row>
    <row r="3784" ht="12">
      <c r="D3784" s="201"/>
    </row>
    <row r="3785" ht="12">
      <c r="D3785" s="201"/>
    </row>
    <row r="3786" ht="12">
      <c r="D3786" s="201"/>
    </row>
    <row r="3787" ht="12">
      <c r="D3787" s="201"/>
    </row>
    <row r="3788" ht="12">
      <c r="D3788" s="201"/>
    </row>
    <row r="3789" ht="12">
      <c r="D3789" s="201"/>
    </row>
    <row r="3790" ht="12">
      <c r="D3790" s="201"/>
    </row>
    <row r="3791" ht="12">
      <c r="D3791" s="201"/>
    </row>
    <row r="3792" ht="12">
      <c r="D3792" s="201"/>
    </row>
    <row r="3793" ht="12">
      <c r="D3793" s="201"/>
    </row>
    <row r="3794" ht="12">
      <c r="D3794" s="201"/>
    </row>
    <row r="3795" ht="12">
      <c r="D3795" s="201"/>
    </row>
    <row r="3796" ht="12">
      <c r="D3796" s="201"/>
    </row>
    <row r="3797" ht="12">
      <c r="D3797" s="201"/>
    </row>
    <row r="3798" ht="12">
      <c r="D3798" s="201"/>
    </row>
    <row r="3799" ht="12">
      <c r="D3799" s="201"/>
    </row>
    <row r="3800" ht="12">
      <c r="D3800" s="201"/>
    </row>
    <row r="3801" ht="12">
      <c r="D3801" s="201"/>
    </row>
    <row r="3802" ht="12">
      <c r="D3802" s="201"/>
    </row>
    <row r="3803" ht="12">
      <c r="D3803" s="201"/>
    </row>
    <row r="3804" ht="12">
      <c r="D3804" s="201"/>
    </row>
    <row r="3805" ht="12">
      <c r="D3805" s="201"/>
    </row>
    <row r="3806" ht="12">
      <c r="D3806" s="201"/>
    </row>
    <row r="3807" ht="12">
      <c r="D3807" s="201"/>
    </row>
    <row r="3808" ht="12">
      <c r="D3808" s="201"/>
    </row>
    <row r="3809" ht="12">
      <c r="D3809" s="201"/>
    </row>
    <row r="3810" ht="12">
      <c r="D3810" s="201"/>
    </row>
    <row r="3811" ht="12">
      <c r="D3811" s="201"/>
    </row>
    <row r="3812" ht="12">
      <c r="D3812" s="201"/>
    </row>
    <row r="3813" ht="12">
      <c r="D3813" s="201"/>
    </row>
    <row r="3814" ht="12">
      <c r="D3814" s="201"/>
    </row>
    <row r="3815" ht="12">
      <c r="D3815" s="201"/>
    </row>
    <row r="3816" ht="12">
      <c r="D3816" s="201"/>
    </row>
    <row r="3817" ht="12">
      <c r="D3817" s="201"/>
    </row>
    <row r="3818" ht="12">
      <c r="D3818" s="201"/>
    </row>
    <row r="3819" ht="12">
      <c r="D3819" s="201"/>
    </row>
    <row r="3820" ht="12">
      <c r="D3820" s="201"/>
    </row>
    <row r="3821" ht="12">
      <c r="D3821" s="201"/>
    </row>
    <row r="3822" ht="12">
      <c r="D3822" s="201"/>
    </row>
    <row r="3823" ht="12">
      <c r="D3823" s="201"/>
    </row>
    <row r="3824" ht="12">
      <c r="D3824" s="201"/>
    </row>
    <row r="3825" ht="12">
      <c r="D3825" s="201"/>
    </row>
    <row r="3826" ht="12">
      <c r="D3826" s="201"/>
    </row>
    <row r="3827" ht="12">
      <c r="D3827" s="201"/>
    </row>
    <row r="3828" ht="12">
      <c r="D3828" s="201"/>
    </row>
    <row r="3829" ht="12">
      <c r="D3829" s="201"/>
    </row>
    <row r="3830" ht="12">
      <c r="D3830" s="201"/>
    </row>
    <row r="3831" ht="12">
      <c r="D3831" s="201"/>
    </row>
    <row r="3832" ht="12">
      <c r="D3832" s="201"/>
    </row>
    <row r="3833" ht="12">
      <c r="D3833" s="201"/>
    </row>
    <row r="3834" ht="12">
      <c r="D3834" s="201"/>
    </row>
    <row r="3835" ht="12">
      <c r="D3835" s="201"/>
    </row>
    <row r="3836" ht="12">
      <c r="D3836" s="201"/>
    </row>
    <row r="3837" ht="12">
      <c r="D3837" s="201"/>
    </row>
    <row r="3838" ht="12">
      <c r="D3838" s="201"/>
    </row>
    <row r="3839" ht="12">
      <c r="D3839" s="201"/>
    </row>
    <row r="3840" ht="12">
      <c r="D3840" s="201"/>
    </row>
    <row r="3841" ht="12">
      <c r="D3841" s="201"/>
    </row>
    <row r="3842" ht="12">
      <c r="D3842" s="201"/>
    </row>
    <row r="3843" ht="12">
      <c r="D3843" s="201"/>
    </row>
    <row r="3844" ht="12">
      <c r="D3844" s="201"/>
    </row>
    <row r="3845" ht="12">
      <c r="D3845" s="201"/>
    </row>
    <row r="3846" ht="12">
      <c r="D3846" s="201"/>
    </row>
    <row r="3847" ht="12">
      <c r="D3847" s="201"/>
    </row>
    <row r="3848" ht="12">
      <c r="D3848" s="201"/>
    </row>
    <row r="3849" ht="12">
      <c r="D3849" s="201"/>
    </row>
    <row r="3850" ht="12">
      <c r="D3850" s="201"/>
    </row>
    <row r="3851" ht="12">
      <c r="D3851" s="201"/>
    </row>
    <row r="3852" ht="12">
      <c r="D3852" s="201"/>
    </row>
    <row r="3853" ht="12">
      <c r="D3853" s="201"/>
    </row>
    <row r="3854" ht="12">
      <c r="D3854" s="201"/>
    </row>
    <row r="3855" ht="12">
      <c r="D3855" s="201"/>
    </row>
    <row r="3856" ht="12">
      <c r="D3856" s="201"/>
    </row>
    <row r="3857" ht="12">
      <c r="D3857" s="201"/>
    </row>
    <row r="3858" ht="12">
      <c r="D3858" s="201"/>
    </row>
    <row r="3859" ht="12">
      <c r="D3859" s="201"/>
    </row>
    <row r="3860" ht="12">
      <c r="D3860" s="201"/>
    </row>
    <row r="3861" ht="12">
      <c r="D3861" s="201"/>
    </row>
    <row r="3862" ht="12">
      <c r="D3862" s="201"/>
    </row>
    <row r="3863" ht="12">
      <c r="D3863" s="201"/>
    </row>
    <row r="3864" ht="12">
      <c r="D3864" s="201"/>
    </row>
    <row r="3865" ht="12">
      <c r="D3865" s="201"/>
    </row>
    <row r="3866" ht="12">
      <c r="D3866" s="201"/>
    </row>
    <row r="3867" ht="12">
      <c r="D3867" s="201"/>
    </row>
    <row r="3868" ht="12">
      <c r="D3868" s="201"/>
    </row>
    <row r="3869" ht="12">
      <c r="D3869" s="201"/>
    </row>
    <row r="3870" ht="12">
      <c r="D3870" s="201"/>
    </row>
    <row r="3871" ht="12">
      <c r="D3871" s="201"/>
    </row>
    <row r="3872" ht="12">
      <c r="D3872" s="201"/>
    </row>
    <row r="3873" ht="12">
      <c r="D3873" s="201"/>
    </row>
    <row r="3874" ht="12">
      <c r="D3874" s="201"/>
    </row>
    <row r="3875" ht="12">
      <c r="D3875" s="201"/>
    </row>
    <row r="3876" ht="12">
      <c r="D3876" s="201"/>
    </row>
    <row r="3877" ht="12">
      <c r="D3877" s="201"/>
    </row>
    <row r="3878" ht="12">
      <c r="D3878" s="201"/>
    </row>
    <row r="3879" ht="12">
      <c r="D3879" s="201"/>
    </row>
    <row r="3880" ht="12">
      <c r="D3880" s="201"/>
    </row>
    <row r="3881" ht="12">
      <c r="D3881" s="201"/>
    </row>
    <row r="3882" ht="12">
      <c r="D3882" s="201"/>
    </row>
    <row r="3883" ht="12">
      <c r="D3883" s="201"/>
    </row>
    <row r="3884" ht="12">
      <c r="D3884" s="201"/>
    </row>
    <row r="3885" ht="12">
      <c r="D3885" s="201"/>
    </row>
    <row r="3886" ht="12">
      <c r="D3886" s="201"/>
    </row>
  </sheetData>
  <sheetProtection/>
  <mergeCells count="179">
    <mergeCell ref="L1:P1"/>
    <mergeCell ref="L2:P2"/>
    <mergeCell ref="L3:P3"/>
    <mergeCell ref="M4:O4"/>
    <mergeCell ref="M5:O5"/>
    <mergeCell ref="A9:B9"/>
    <mergeCell ref="A11:B11"/>
    <mergeCell ref="C11:J11"/>
    <mergeCell ref="A13:B13"/>
    <mergeCell ref="C13:J13"/>
    <mergeCell ref="A15:B15"/>
    <mergeCell ref="C15:J15"/>
    <mergeCell ref="M16:O16"/>
    <mergeCell ref="M17:O17"/>
    <mergeCell ref="K19:L19"/>
    <mergeCell ref="M19:O19"/>
    <mergeCell ref="J21:M21"/>
    <mergeCell ref="J22:K22"/>
    <mergeCell ref="L22:M22"/>
    <mergeCell ref="J23:K23"/>
    <mergeCell ref="L23:M23"/>
    <mergeCell ref="A26:B26"/>
    <mergeCell ref="F26:H26"/>
    <mergeCell ref="I26:K26"/>
    <mergeCell ref="L26:N26"/>
    <mergeCell ref="J27:K27"/>
    <mergeCell ref="M27:N27"/>
    <mergeCell ref="A30:P30"/>
    <mergeCell ref="A31:P31"/>
    <mergeCell ref="A44:C44"/>
    <mergeCell ref="B46:C46"/>
    <mergeCell ref="B47:C47"/>
    <mergeCell ref="B48:C48"/>
    <mergeCell ref="B49:C49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F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A70:P70"/>
    <mergeCell ref="Q73:U73"/>
    <mergeCell ref="A77:C77"/>
    <mergeCell ref="B78:C78"/>
    <mergeCell ref="B79:C79"/>
    <mergeCell ref="B80:C80"/>
    <mergeCell ref="B81:C81"/>
    <mergeCell ref="B82:E82"/>
    <mergeCell ref="B83:C83"/>
    <mergeCell ref="B84:C84"/>
    <mergeCell ref="A85:P85"/>
    <mergeCell ref="A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F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A136:P136"/>
    <mergeCell ref="Q139:U139"/>
    <mergeCell ref="A142:C142"/>
    <mergeCell ref="B143:C143"/>
    <mergeCell ref="B144:C144"/>
    <mergeCell ref="B145:C145"/>
    <mergeCell ref="B146:C146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F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C171"/>
    <mergeCell ref="A172:P172"/>
    <mergeCell ref="A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C191"/>
    <mergeCell ref="B192:C192"/>
    <mergeCell ref="B193:C193"/>
    <mergeCell ref="H198:I198"/>
    <mergeCell ref="J198:L198"/>
    <mergeCell ref="F199:G199"/>
    <mergeCell ref="H199:I199"/>
    <mergeCell ref="H200:I200"/>
    <mergeCell ref="F204:G204"/>
    <mergeCell ref="H204:I204"/>
    <mergeCell ref="J204:L204"/>
    <mergeCell ref="F205:G205"/>
    <mergeCell ref="H205:I205"/>
    <mergeCell ref="H206:I206"/>
    <mergeCell ref="A27:A28"/>
    <mergeCell ref="B27:B28"/>
    <mergeCell ref="C26:C28"/>
    <mergeCell ref="D26:D28"/>
    <mergeCell ref="E26:E28"/>
    <mergeCell ref="F27:F28"/>
    <mergeCell ref="G27:G28"/>
    <mergeCell ref="H27:H28"/>
    <mergeCell ref="I27:I28"/>
    <mergeCell ref="L27:L28"/>
    <mergeCell ref="K10:L11"/>
    <mergeCell ref="M8:O9"/>
    <mergeCell ref="K6:L7"/>
    <mergeCell ref="K8:L9"/>
    <mergeCell ref="M12:O13"/>
    <mergeCell ref="M6:O7"/>
    <mergeCell ref="M10:O11"/>
    <mergeCell ref="K12:L13"/>
    <mergeCell ref="K14:L15"/>
    <mergeCell ref="M14:O15"/>
  </mergeCells>
  <printOptions/>
  <pageMargins left="0.57" right="0.42" top="0.5" bottom="0.32" header="0.5" footer="0.3"/>
  <pageSetup fitToHeight="7" fitToWidth="1" horizontalDpi="600" verticalDpi="600" orientation="landscape" paperSize="9" scale="77"/>
  <rowBreaks count="2" manualBreakCount="2">
    <brk id="169" max="15" man="1"/>
    <brk id="1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-none-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odayn</cp:lastModifiedBy>
  <cp:lastPrinted>2005-12-26T08:38:29Z</cp:lastPrinted>
  <dcterms:created xsi:type="dcterms:W3CDTF">2005-09-16T12:44:53Z</dcterms:created>
  <dcterms:modified xsi:type="dcterms:W3CDTF">2023-01-04T19:19:28Z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